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035" windowWidth="12300" windowHeight="8985" tabRatio="867" activeTab="0"/>
  </bookViews>
  <sheets>
    <sheet name="インベスターズガイド" sheetId="1" r:id="rId1"/>
    <sheet name="採取元" sheetId="2" state="hidden" r:id="rId2"/>
  </sheets>
  <definedNames/>
  <calcPr fullCalcOnLoad="1"/>
</workbook>
</file>

<file path=xl/sharedStrings.xml><?xml version="1.0" encoding="utf-8"?>
<sst xmlns="http://schemas.openxmlformats.org/spreadsheetml/2006/main" count="293" uniqueCount="148">
  <si>
    <t>項目</t>
  </si>
  <si>
    <t>単位</t>
  </si>
  <si>
    <t>百万円</t>
  </si>
  <si>
    <t>資本金</t>
  </si>
  <si>
    <t>1株当たり配当額</t>
  </si>
  <si>
    <t>円</t>
  </si>
  <si>
    <t>人</t>
  </si>
  <si>
    <t>日本板硝子株式会社</t>
  </si>
  <si>
    <t>　　　（内訳）ガラス・建材事業</t>
  </si>
  <si>
    <t>　　　　　　　情報電子事業</t>
  </si>
  <si>
    <t>　　　　　　　その他の事業</t>
  </si>
  <si>
    <t>売上高</t>
  </si>
  <si>
    <t>売上総利益</t>
  </si>
  <si>
    <t>営業利益</t>
  </si>
  <si>
    <t>総資産</t>
  </si>
  <si>
    <t>営業キャッシュフロー</t>
  </si>
  <si>
    <t>投資キャッシュフロー</t>
  </si>
  <si>
    <t>財務キャッシュフロー</t>
  </si>
  <si>
    <t>現金及び現金同等物の期末残高</t>
  </si>
  <si>
    <t>　</t>
  </si>
  <si>
    <t>研究開発費</t>
  </si>
  <si>
    <t>発行済株式</t>
  </si>
  <si>
    <t>　　金融機関、証券会社</t>
  </si>
  <si>
    <t>　　その他の法人</t>
  </si>
  <si>
    <t>　　外国法人等</t>
  </si>
  <si>
    <t>　　個人その他</t>
  </si>
  <si>
    <t>株主数</t>
  </si>
  <si>
    <t>所有者別持株比率</t>
  </si>
  <si>
    <t>株価　　　最高</t>
  </si>
  <si>
    <t>　　　　　　最低</t>
  </si>
  <si>
    <t>減価償却費</t>
  </si>
  <si>
    <t>海外売上比率</t>
  </si>
  <si>
    <t>有利子負債</t>
  </si>
  <si>
    <t>設備投資</t>
  </si>
  <si>
    <t>(単体）売上高</t>
  </si>
  <si>
    <t>（単体）経常利益</t>
  </si>
  <si>
    <t>（単体）当期純利益</t>
  </si>
  <si>
    <t>（単体）従業員数</t>
  </si>
  <si>
    <t xml:space="preserve">最近連結会計年度の指標推移 </t>
  </si>
  <si>
    <t>受取利息、受取配当金</t>
  </si>
  <si>
    <t>支払利息</t>
  </si>
  <si>
    <t>経常利益</t>
  </si>
  <si>
    <t>税金等調整前当期純利益</t>
  </si>
  <si>
    <t>株主資本</t>
  </si>
  <si>
    <t>従業員数</t>
  </si>
  <si>
    <t>　　　　　　　消去又は全社</t>
  </si>
  <si>
    <t>第127期</t>
  </si>
  <si>
    <t>平成5年3月</t>
  </si>
  <si>
    <t>1993/3</t>
  </si>
  <si>
    <t>千株</t>
  </si>
  <si>
    <t>%</t>
  </si>
  <si>
    <t>第128期</t>
  </si>
  <si>
    <t>第129期</t>
  </si>
  <si>
    <t>第130期</t>
  </si>
  <si>
    <t>第131期</t>
  </si>
  <si>
    <t>第132期</t>
  </si>
  <si>
    <t>第133期</t>
  </si>
  <si>
    <t>第134期</t>
  </si>
  <si>
    <t>第135期</t>
  </si>
  <si>
    <t>第136期</t>
  </si>
  <si>
    <t>第137期</t>
  </si>
  <si>
    <t>平成6年3月</t>
  </si>
  <si>
    <t>平成7年3月</t>
  </si>
  <si>
    <t>平成8年3月</t>
  </si>
  <si>
    <t>平成9年3月</t>
  </si>
  <si>
    <t>平成10年3月</t>
  </si>
  <si>
    <t>平成11年3月</t>
  </si>
  <si>
    <t>平成12年3月</t>
  </si>
  <si>
    <t>平成13年3月</t>
  </si>
  <si>
    <t>平成14年3月</t>
  </si>
  <si>
    <t>平成15年3月</t>
  </si>
  <si>
    <t>1994/3</t>
  </si>
  <si>
    <t>1995/3</t>
  </si>
  <si>
    <t>1996/3</t>
  </si>
  <si>
    <t>1997/3</t>
  </si>
  <si>
    <t>1998/3</t>
  </si>
  <si>
    <t>1999/3</t>
  </si>
  <si>
    <t>2000/3</t>
  </si>
  <si>
    <t>2001/3</t>
  </si>
  <si>
    <t>2002/3</t>
  </si>
  <si>
    <t>2003/3</t>
  </si>
  <si>
    <t>第138期</t>
  </si>
  <si>
    <t>平成16年3月</t>
  </si>
  <si>
    <t>2004/3</t>
  </si>
  <si>
    <t>　　　　　　　硝子繊維事業</t>
  </si>
  <si>
    <t>第139期</t>
  </si>
  <si>
    <t>平成17年3月</t>
  </si>
  <si>
    <t>2005/3</t>
  </si>
  <si>
    <t>　　売上高営業利益率</t>
  </si>
  <si>
    <t>　　売上高経常利益率</t>
  </si>
  <si>
    <t>　　売上高当期利益率</t>
  </si>
  <si>
    <t>配当性向</t>
  </si>
  <si>
    <t>黄色</t>
  </si>
  <si>
    <t>部分は、新規追加項目</t>
  </si>
  <si>
    <t>D/Eレシオ</t>
  </si>
  <si>
    <t>株主資本比率</t>
  </si>
  <si>
    <t>（フリーキャッシュフロー）</t>
  </si>
  <si>
    <t>インタレスト･カバレッジ・レシオ</t>
  </si>
  <si>
    <t>１株当たり当期純利益（EPS）</t>
  </si>
  <si>
    <t>１株当たり純資産額（BPS）</t>
  </si>
  <si>
    <t>１株当たりフリーキャッシュフロー（CFPS）</t>
  </si>
  <si>
    <t>総資産事業利益率（ROA）</t>
  </si>
  <si>
    <t>株主資本当期利益率（ROE）</t>
  </si>
  <si>
    <t>第135期</t>
  </si>
  <si>
    <t>第136期</t>
  </si>
  <si>
    <t>第137期</t>
  </si>
  <si>
    <t>第138期</t>
  </si>
  <si>
    <t>第139期</t>
  </si>
  <si>
    <t>平成13年3月</t>
  </si>
  <si>
    <t>平成14年3月</t>
  </si>
  <si>
    <t>平成15年3月</t>
  </si>
  <si>
    <t>平成16年3月</t>
  </si>
  <si>
    <t>平成17年3月</t>
  </si>
  <si>
    <t>2001/3</t>
  </si>
  <si>
    <t>2002/3</t>
  </si>
  <si>
    <t>2003/3</t>
  </si>
  <si>
    <t>2004/3</t>
  </si>
  <si>
    <t>2005/3</t>
  </si>
  <si>
    <t>売上高</t>
  </si>
  <si>
    <t>当期純利益</t>
  </si>
  <si>
    <t>　</t>
  </si>
  <si>
    <t>D/Eレシオ</t>
  </si>
  <si>
    <t>１株当たり当期純利益（EPS）</t>
  </si>
  <si>
    <t>１株当たり純資産額（BPS）</t>
  </si>
  <si>
    <t>１株当たりフリーキャッシュフロー（CFPS）</t>
  </si>
  <si>
    <t>インタレスト･カバレッジ・レシオ</t>
  </si>
  <si>
    <t>平成18年3月</t>
  </si>
  <si>
    <t>2006/3</t>
  </si>
  <si>
    <t>第140期</t>
  </si>
  <si>
    <t>　　　　　　　　　　 情報電子事業</t>
  </si>
  <si>
    <t>　　　　　　　　　　 硝子繊維事業</t>
  </si>
  <si>
    <t>　　　　　　　　　　 その他の事業</t>
  </si>
  <si>
    <t>純資産(少数持分除く)</t>
  </si>
  <si>
    <t>　　　　　　　        (消去又は全社)</t>
  </si>
  <si>
    <t>　　　　　　　 　　　(消去又は全社)</t>
  </si>
  <si>
    <t>資産</t>
  </si>
  <si>
    <t>　　　　 情報電子事業</t>
  </si>
  <si>
    <t>　　　　　硝子繊維事業</t>
  </si>
  <si>
    <t>　　　　　その他の事業</t>
  </si>
  <si>
    <t>　　　　　　(消去又は全社)</t>
  </si>
  <si>
    <t>日本会計基準</t>
  </si>
  <si>
    <t>会計基準</t>
  </si>
  <si>
    <t>　　　　  (内訳) ガラス・建材事業</t>
  </si>
  <si>
    <t>　　　　 (内訳) ガラス・建材事業</t>
  </si>
  <si>
    <t>　　　　　　　 (内訳) ガラス・建材事業</t>
  </si>
  <si>
    <t>経常利益</t>
  </si>
  <si>
    <t>当期純利益</t>
  </si>
  <si>
    <t>連結会計年度の指標推移（2006/3以前）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</si>
</sst>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&quot; &quot;yyyy&quot;年 &quot;m&quot;月 &quot;d&quot;日 &quot;dddd"/>
    <numFmt numFmtId="181" formatCode="yyyy/m"/>
    <numFmt numFmtId="182" formatCode="mmm\-yyyy"/>
    <numFmt numFmtId="183" formatCode="0.0%"/>
    <numFmt numFmtId="184" formatCode="0.000%"/>
    <numFmt numFmtId="185" formatCode="#,##0.0;[Red]\-#,##0.0"/>
    <numFmt numFmtId="186" formatCode="0.0_ "/>
    <numFmt numFmtId="187" formatCode="#,##0_ ;[Red]\-#,##0\ "/>
    <numFmt numFmtId="188" formatCode="0_ "/>
    <numFmt numFmtId="189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183" fontId="2" fillId="0" borderId="12" xfId="42" applyNumberFormat="1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13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83" fontId="2" fillId="0" borderId="10" xfId="42" applyNumberFormat="1" applyFont="1" applyFill="1" applyBorder="1" applyAlignment="1">
      <alignment horizontal="right" vertical="center"/>
    </xf>
    <xf numFmtId="183" fontId="2" fillId="0" borderId="11" xfId="42" applyNumberFormat="1" applyFont="1" applyFill="1" applyBorder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183" fontId="2" fillId="33" borderId="11" xfId="42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83" fontId="2" fillId="33" borderId="16" xfId="42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183" fontId="2" fillId="33" borderId="18" xfId="42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183" fontId="2" fillId="33" borderId="20" xfId="42" applyNumberFormat="1" applyFont="1" applyFill="1" applyBorder="1" applyAlignment="1">
      <alignment horizontal="right" vertical="center"/>
    </xf>
    <xf numFmtId="183" fontId="2" fillId="33" borderId="13" xfId="42" applyNumberFormat="1" applyFont="1" applyFill="1" applyBorder="1" applyAlignment="1">
      <alignment horizontal="right" vertical="center"/>
    </xf>
    <xf numFmtId="183" fontId="2" fillId="33" borderId="10" xfId="42" applyNumberFormat="1" applyFont="1" applyFill="1" applyBorder="1" applyAlignment="1">
      <alignment horizontal="right" vertical="center"/>
    </xf>
    <xf numFmtId="183" fontId="2" fillId="33" borderId="15" xfId="42" applyNumberFormat="1" applyFont="1" applyFill="1" applyBorder="1" applyAlignment="1">
      <alignment horizontal="right" vertical="center"/>
    </xf>
    <xf numFmtId="183" fontId="2" fillId="33" borderId="17" xfId="42" applyNumberFormat="1" applyFont="1" applyFill="1" applyBorder="1" applyAlignment="1">
      <alignment horizontal="right" vertical="center"/>
    </xf>
    <xf numFmtId="183" fontId="2" fillId="33" borderId="19" xfId="42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85" fontId="2" fillId="33" borderId="12" xfId="49" applyNumberFormat="1" applyFont="1" applyFill="1" applyBorder="1" applyAlignment="1">
      <alignment horizontal="right" vertical="center"/>
    </xf>
    <xf numFmtId="183" fontId="2" fillId="33" borderId="12" xfId="42" applyNumberFormat="1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40" fontId="2" fillId="33" borderId="12" xfId="49" applyNumberFormat="1" applyFont="1" applyFill="1" applyBorder="1" applyAlignment="1">
      <alignment horizontal="right" vertical="center"/>
    </xf>
    <xf numFmtId="9" fontId="2" fillId="33" borderId="12" xfId="42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83" fontId="2" fillId="0" borderId="21" xfId="42" applyNumberFormat="1" applyFont="1" applyFill="1" applyBorder="1" applyAlignment="1">
      <alignment horizontal="right" vertical="center"/>
    </xf>
    <xf numFmtId="183" fontId="2" fillId="0" borderId="13" xfId="42" applyNumberFormat="1" applyFont="1" applyFill="1" applyBorder="1" applyAlignment="1">
      <alignment horizontal="right" vertical="center"/>
    </xf>
    <xf numFmtId="183" fontId="2" fillId="0" borderId="15" xfId="42" applyNumberFormat="1" applyFont="1" applyFill="1" applyBorder="1" applyAlignment="1">
      <alignment horizontal="right" vertical="center"/>
    </xf>
    <xf numFmtId="183" fontId="2" fillId="0" borderId="16" xfId="42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83" fontId="2" fillId="0" borderId="0" xfId="42" applyNumberFormat="1" applyFont="1" applyFill="1" applyBorder="1" applyAlignment="1">
      <alignment horizontal="right" vertical="center"/>
    </xf>
    <xf numFmtId="183" fontId="2" fillId="0" borderId="17" xfId="42" applyNumberFormat="1" applyFont="1" applyFill="1" applyBorder="1" applyAlignment="1">
      <alignment horizontal="right" vertical="center"/>
    </xf>
    <xf numFmtId="183" fontId="2" fillId="0" borderId="18" xfId="42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83" fontId="2" fillId="0" borderId="22" xfId="42" applyNumberFormat="1" applyFont="1" applyFill="1" applyBorder="1" applyAlignment="1">
      <alignment horizontal="right" vertical="center"/>
    </xf>
    <xf numFmtId="183" fontId="2" fillId="0" borderId="19" xfId="42" applyNumberFormat="1" applyFont="1" applyFill="1" applyBorder="1" applyAlignment="1">
      <alignment horizontal="right" vertical="center"/>
    </xf>
    <xf numFmtId="183" fontId="2" fillId="0" borderId="20" xfId="42" applyNumberFormat="1" applyFont="1" applyFill="1" applyBorder="1" applyAlignment="1">
      <alignment horizontal="right" vertical="center"/>
    </xf>
    <xf numFmtId="185" fontId="2" fillId="0" borderId="12" xfId="49" applyNumberFormat="1" applyFont="1" applyFill="1" applyBorder="1" applyAlignment="1">
      <alignment horizontal="right" vertical="center"/>
    </xf>
    <xf numFmtId="40" fontId="2" fillId="0" borderId="12" xfId="49" applyNumberFormat="1" applyFont="1" applyFill="1" applyBorder="1" applyAlignment="1">
      <alignment horizontal="right" vertical="center"/>
    </xf>
    <xf numFmtId="9" fontId="2" fillId="0" borderId="12" xfId="42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5" fontId="2" fillId="0" borderId="0" xfId="49" applyNumberFormat="1" applyFont="1" applyFill="1" applyBorder="1" applyAlignment="1">
      <alignment horizontal="right" vertical="center"/>
    </xf>
    <xf numFmtId="40" fontId="2" fillId="0" borderId="0" xfId="49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9" fontId="2" fillId="0" borderId="0" xfId="42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3" fontId="2" fillId="0" borderId="12" xfId="42" applyNumberFormat="1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183" fontId="2" fillId="0" borderId="10" xfId="42" applyNumberFormat="1" applyFont="1" applyFill="1" applyBorder="1" applyAlignment="1">
      <alignment horizontal="center" vertical="center"/>
    </xf>
    <xf numFmtId="183" fontId="2" fillId="0" borderId="11" xfId="42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9"/>
  <sheetViews>
    <sheetView tabSelected="1" zoomScalePageLayoutView="0" workbookViewId="0" topLeftCell="A1">
      <selection activeCell="C87" sqref="C87"/>
    </sheetView>
  </sheetViews>
  <sheetFormatPr defaultColWidth="9.00390625" defaultRowHeight="13.5" customHeight="1"/>
  <cols>
    <col min="1" max="1" width="3.625" style="17" customWidth="1"/>
    <col min="2" max="2" width="31.50390625" style="17" bestFit="1" customWidth="1"/>
    <col min="3" max="3" width="6.375" style="81" bestFit="1" customWidth="1"/>
    <col min="4" max="6" width="10.625" style="17" customWidth="1"/>
    <col min="7" max="15" width="10.625" style="10" customWidth="1"/>
    <col min="16" max="17" width="10.625" style="17" customWidth="1"/>
    <col min="18" max="18" width="12.50390625" style="17" customWidth="1"/>
    <col min="19" max="16384" width="9.00390625" style="17" customWidth="1"/>
  </cols>
  <sheetData>
    <row r="2" ht="13.5" customHeight="1">
      <c r="B2" s="17" t="s">
        <v>7</v>
      </c>
    </row>
    <row r="3" ht="13.5" customHeight="1">
      <c r="B3" s="17" t="s">
        <v>147</v>
      </c>
    </row>
    <row r="4" ht="13.5" customHeight="1">
      <c r="A4" s="65"/>
    </row>
    <row r="5" spans="2:18" ht="13.5" customHeight="1">
      <c r="B5" s="18" t="s">
        <v>0</v>
      </c>
      <c r="C5" s="82" t="s">
        <v>1</v>
      </c>
      <c r="D5" s="11" t="s">
        <v>46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  <c r="O5" s="11" t="s">
        <v>81</v>
      </c>
      <c r="P5" s="11" t="s">
        <v>85</v>
      </c>
      <c r="Q5" s="11" t="s">
        <v>128</v>
      </c>
      <c r="R5" s="68"/>
    </row>
    <row r="6" spans="2:18" ht="13.5" customHeight="1">
      <c r="B6" s="19"/>
      <c r="C6" s="66"/>
      <c r="D6" s="8" t="s">
        <v>47</v>
      </c>
      <c r="E6" s="8" t="s">
        <v>61</v>
      </c>
      <c r="F6" s="8" t="s">
        <v>62</v>
      </c>
      <c r="G6" s="8" t="s">
        <v>63</v>
      </c>
      <c r="H6" s="8" t="s">
        <v>64</v>
      </c>
      <c r="I6" s="8" t="s">
        <v>65</v>
      </c>
      <c r="J6" s="8" t="s">
        <v>66</v>
      </c>
      <c r="K6" s="8" t="s">
        <v>67</v>
      </c>
      <c r="L6" s="8" t="s">
        <v>68</v>
      </c>
      <c r="M6" s="8" t="s">
        <v>69</v>
      </c>
      <c r="N6" s="8" t="s">
        <v>70</v>
      </c>
      <c r="O6" s="8" t="s">
        <v>82</v>
      </c>
      <c r="P6" s="8" t="s">
        <v>86</v>
      </c>
      <c r="Q6" s="8" t="s">
        <v>126</v>
      </c>
      <c r="R6" s="68"/>
    </row>
    <row r="7" spans="2:18" ht="13.5" customHeight="1">
      <c r="B7" s="20"/>
      <c r="C7" s="69"/>
      <c r="D7" s="12" t="s">
        <v>48</v>
      </c>
      <c r="E7" s="12" t="s">
        <v>71</v>
      </c>
      <c r="F7" s="12" t="s">
        <v>72</v>
      </c>
      <c r="G7" s="12" t="s">
        <v>73</v>
      </c>
      <c r="H7" s="12" t="s">
        <v>74</v>
      </c>
      <c r="I7" s="12" t="s">
        <v>75</v>
      </c>
      <c r="J7" s="12" t="s">
        <v>76</v>
      </c>
      <c r="K7" s="12" t="s">
        <v>77</v>
      </c>
      <c r="L7" s="12" t="s">
        <v>78</v>
      </c>
      <c r="M7" s="12" t="s">
        <v>79</v>
      </c>
      <c r="N7" s="12" t="s">
        <v>80</v>
      </c>
      <c r="O7" s="12" t="s">
        <v>83</v>
      </c>
      <c r="P7" s="12" t="s">
        <v>87</v>
      </c>
      <c r="Q7" s="12" t="s">
        <v>127</v>
      </c>
      <c r="R7" s="70"/>
    </row>
    <row r="8" spans="2:18" ht="13.5" customHeight="1">
      <c r="B8" s="19" t="s">
        <v>141</v>
      </c>
      <c r="C8" s="83"/>
      <c r="D8" s="71" t="s">
        <v>140</v>
      </c>
      <c r="E8" s="71" t="s">
        <v>140</v>
      </c>
      <c r="F8" s="71" t="s">
        <v>140</v>
      </c>
      <c r="G8" s="71" t="s">
        <v>140</v>
      </c>
      <c r="H8" s="71" t="s">
        <v>140</v>
      </c>
      <c r="I8" s="71" t="s">
        <v>140</v>
      </c>
      <c r="J8" s="71" t="s">
        <v>140</v>
      </c>
      <c r="K8" s="71" t="s">
        <v>140</v>
      </c>
      <c r="L8" s="71" t="s">
        <v>140</v>
      </c>
      <c r="M8" s="71" t="s">
        <v>140</v>
      </c>
      <c r="N8" s="71" t="s">
        <v>140</v>
      </c>
      <c r="O8" s="71" t="s">
        <v>140</v>
      </c>
      <c r="P8" s="71" t="s">
        <v>140</v>
      </c>
      <c r="Q8" s="80" t="s">
        <v>140</v>
      </c>
      <c r="R8" s="72"/>
    </row>
    <row r="9" spans="2:18" ht="13.5" customHeight="1">
      <c r="B9" s="18" t="s">
        <v>11</v>
      </c>
      <c r="C9" s="81" t="s">
        <v>2</v>
      </c>
      <c r="D9" s="5">
        <v>286565</v>
      </c>
      <c r="E9" s="5">
        <v>258779</v>
      </c>
      <c r="F9" s="5">
        <v>258582</v>
      </c>
      <c r="G9" s="5">
        <v>256340</v>
      </c>
      <c r="H9" s="5">
        <v>263167</v>
      </c>
      <c r="I9" s="5">
        <v>269981</v>
      </c>
      <c r="J9" s="5">
        <v>249520</v>
      </c>
      <c r="K9" s="5">
        <v>270654</v>
      </c>
      <c r="L9" s="5">
        <v>307401</v>
      </c>
      <c r="M9" s="5">
        <v>286849</v>
      </c>
      <c r="N9" s="5">
        <v>280100</v>
      </c>
      <c r="O9" s="5">
        <v>269149</v>
      </c>
      <c r="P9" s="5">
        <v>264975</v>
      </c>
      <c r="Q9" s="5">
        <v>265888</v>
      </c>
      <c r="R9" s="67"/>
    </row>
    <row r="10" spans="2:18" ht="13.5" customHeight="1">
      <c r="B10" s="19" t="s">
        <v>142</v>
      </c>
      <c r="D10" s="1">
        <v>225397</v>
      </c>
      <c r="E10" s="1">
        <v>195068</v>
      </c>
      <c r="F10" s="1">
        <v>190012</v>
      </c>
      <c r="G10" s="1">
        <v>184343</v>
      </c>
      <c r="H10" s="1">
        <v>183196</v>
      </c>
      <c r="I10" s="1">
        <v>178317</v>
      </c>
      <c r="J10" s="1">
        <v>155153</v>
      </c>
      <c r="K10" s="1">
        <v>169454</v>
      </c>
      <c r="L10" s="1">
        <v>184159</v>
      </c>
      <c r="M10" s="1">
        <v>185450</v>
      </c>
      <c r="N10" s="1">
        <v>176433</v>
      </c>
      <c r="O10" s="1">
        <v>168599</v>
      </c>
      <c r="P10" s="1">
        <v>171029</v>
      </c>
      <c r="Q10" s="1">
        <v>180069</v>
      </c>
      <c r="R10" s="67"/>
    </row>
    <row r="11" spans="2:18" ht="13.5" customHeight="1">
      <c r="B11" s="19" t="s">
        <v>129</v>
      </c>
      <c r="D11" s="1"/>
      <c r="E11" s="1"/>
      <c r="F11" s="1"/>
      <c r="G11" s="1"/>
      <c r="H11" s="1"/>
      <c r="I11" s="1"/>
      <c r="J11" s="1">
        <v>47666</v>
      </c>
      <c r="K11" s="1">
        <v>54647</v>
      </c>
      <c r="L11" s="1">
        <v>65404</v>
      </c>
      <c r="M11" s="1">
        <v>38451</v>
      </c>
      <c r="N11" s="1">
        <v>49754</v>
      </c>
      <c r="O11" s="1">
        <v>48953</v>
      </c>
      <c r="P11" s="1">
        <v>44191</v>
      </c>
      <c r="Q11" s="1">
        <v>42375</v>
      </c>
      <c r="R11" s="67"/>
    </row>
    <row r="12" spans="2:18" ht="13.5" customHeight="1">
      <c r="B12" s="19" t="s">
        <v>130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36188</v>
      </c>
      <c r="O12" s="1">
        <v>35681</v>
      </c>
      <c r="P12" s="1">
        <v>35838</v>
      </c>
      <c r="Q12" s="1">
        <v>31911</v>
      </c>
      <c r="R12" s="67"/>
    </row>
    <row r="13" spans="2:18" ht="13.5" customHeight="1">
      <c r="B13" s="20" t="s">
        <v>131</v>
      </c>
      <c r="D13" s="2">
        <v>61167</v>
      </c>
      <c r="E13" s="2">
        <v>63711</v>
      </c>
      <c r="F13" s="2">
        <v>68568</v>
      </c>
      <c r="G13" s="2">
        <v>71997</v>
      </c>
      <c r="H13" s="2">
        <v>79970</v>
      </c>
      <c r="I13" s="2">
        <v>91664</v>
      </c>
      <c r="J13" s="2">
        <v>46700</v>
      </c>
      <c r="K13" s="2">
        <v>46552</v>
      </c>
      <c r="L13" s="2">
        <v>57837</v>
      </c>
      <c r="M13" s="2">
        <v>62948</v>
      </c>
      <c r="N13" s="2">
        <v>17724</v>
      </c>
      <c r="O13" s="2">
        <v>15914</v>
      </c>
      <c r="P13" s="2">
        <v>13915</v>
      </c>
      <c r="Q13" s="2">
        <v>11533</v>
      </c>
      <c r="R13" s="67"/>
    </row>
    <row r="14" spans="2:18" ht="13.5" customHeight="1">
      <c r="B14" s="21" t="s">
        <v>31</v>
      </c>
      <c r="C14" s="84" t="s">
        <v>50</v>
      </c>
      <c r="D14" s="3"/>
      <c r="E14" s="3"/>
      <c r="F14" s="3"/>
      <c r="G14" s="4"/>
      <c r="H14" s="4"/>
      <c r="I14" s="4">
        <v>0.139</v>
      </c>
      <c r="J14" s="4">
        <v>0.137</v>
      </c>
      <c r="K14" s="4">
        <v>0.154</v>
      </c>
      <c r="L14" s="4">
        <v>0.216</v>
      </c>
      <c r="M14" s="4">
        <v>0.187</v>
      </c>
      <c r="N14" s="4">
        <v>0.194</v>
      </c>
      <c r="O14" s="4">
        <v>0.185</v>
      </c>
      <c r="P14" s="4">
        <v>0.191</v>
      </c>
      <c r="Q14" s="4">
        <v>0.202</v>
      </c>
      <c r="R14" s="55"/>
    </row>
    <row r="15" spans="2:18" ht="13.5" customHeight="1">
      <c r="B15" s="21" t="s">
        <v>12</v>
      </c>
      <c r="C15" s="83" t="s">
        <v>2</v>
      </c>
      <c r="D15" s="3">
        <v>69821</v>
      </c>
      <c r="E15" s="3">
        <v>56503</v>
      </c>
      <c r="F15" s="3">
        <v>57348</v>
      </c>
      <c r="G15" s="3">
        <v>56073</v>
      </c>
      <c r="H15" s="3">
        <v>57633</v>
      </c>
      <c r="I15" s="3">
        <v>60277</v>
      </c>
      <c r="J15" s="3">
        <v>56833</v>
      </c>
      <c r="K15" s="3">
        <v>67080</v>
      </c>
      <c r="L15" s="3">
        <v>86836</v>
      </c>
      <c r="M15" s="3">
        <v>66796</v>
      </c>
      <c r="N15" s="3">
        <v>64357</v>
      </c>
      <c r="O15" s="3">
        <v>68175</v>
      </c>
      <c r="P15" s="3">
        <v>70131</v>
      </c>
      <c r="Q15" s="3">
        <v>68940</v>
      </c>
      <c r="R15" s="67"/>
    </row>
    <row r="16" spans="2:18" ht="13.5" customHeight="1">
      <c r="B16" s="18" t="s">
        <v>13</v>
      </c>
      <c r="C16" s="82" t="s">
        <v>2</v>
      </c>
      <c r="D16" s="5">
        <v>6672</v>
      </c>
      <c r="E16" s="5">
        <v>-823</v>
      </c>
      <c r="F16" s="5">
        <v>1047</v>
      </c>
      <c r="G16" s="5">
        <v>2440</v>
      </c>
      <c r="H16" s="5">
        <v>4552</v>
      </c>
      <c r="I16" s="5">
        <v>4677</v>
      </c>
      <c r="J16" s="5">
        <v>2206</v>
      </c>
      <c r="K16" s="5">
        <v>8362</v>
      </c>
      <c r="L16" s="5">
        <v>26235</v>
      </c>
      <c r="M16" s="5">
        <v>5008</v>
      </c>
      <c r="N16" s="5">
        <v>4302</v>
      </c>
      <c r="O16" s="5">
        <v>10025</v>
      </c>
      <c r="P16" s="5">
        <v>12025</v>
      </c>
      <c r="Q16" s="5">
        <v>8429</v>
      </c>
      <c r="R16" s="67"/>
    </row>
    <row r="17" spans="2:18" ht="13.5" customHeight="1">
      <c r="B17" s="19" t="s">
        <v>142</v>
      </c>
      <c r="C17" s="66"/>
      <c r="D17" s="1">
        <v>7683</v>
      </c>
      <c r="E17" s="1">
        <v>2014</v>
      </c>
      <c r="F17" s="1">
        <v>3013</v>
      </c>
      <c r="G17" s="1">
        <v>1838</v>
      </c>
      <c r="H17" s="1">
        <v>4226</v>
      </c>
      <c r="I17" s="1">
        <v>-485</v>
      </c>
      <c r="J17" s="1">
        <v>-4655</v>
      </c>
      <c r="K17" s="1">
        <v>1551</v>
      </c>
      <c r="L17" s="1">
        <v>8113</v>
      </c>
      <c r="M17" s="1">
        <v>7734</v>
      </c>
      <c r="N17" s="1">
        <v>6421</v>
      </c>
      <c r="O17" s="1">
        <v>6488</v>
      </c>
      <c r="P17" s="1">
        <v>7099</v>
      </c>
      <c r="Q17" s="1">
        <v>5001</v>
      </c>
      <c r="R17" s="67"/>
    </row>
    <row r="18" spans="2:18" ht="13.5" customHeight="1">
      <c r="B18" s="19" t="s">
        <v>129</v>
      </c>
      <c r="C18" s="66"/>
      <c r="D18" s="1"/>
      <c r="E18" s="1"/>
      <c r="F18" s="1"/>
      <c r="G18" s="1"/>
      <c r="H18" s="1"/>
      <c r="I18" s="1"/>
      <c r="J18" s="1">
        <v>3845</v>
      </c>
      <c r="K18" s="1">
        <v>4415</v>
      </c>
      <c r="L18" s="1">
        <v>13428</v>
      </c>
      <c r="M18" s="1">
        <v>-5697</v>
      </c>
      <c r="N18" s="1">
        <v>-6633</v>
      </c>
      <c r="O18" s="1">
        <v>-924</v>
      </c>
      <c r="P18" s="1">
        <v>1143</v>
      </c>
      <c r="Q18" s="1">
        <v>1423</v>
      </c>
      <c r="R18" s="67"/>
    </row>
    <row r="19" spans="2:18" ht="13.5" customHeight="1">
      <c r="B19" s="19" t="s">
        <v>130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3327</v>
      </c>
      <c r="O19" s="1">
        <v>4560</v>
      </c>
      <c r="P19" s="1">
        <v>4548</v>
      </c>
      <c r="Q19" s="1">
        <v>3901</v>
      </c>
      <c r="R19" s="67"/>
    </row>
    <row r="20" spans="2:18" ht="13.5" customHeight="1">
      <c r="B20" s="19" t="s">
        <v>131</v>
      </c>
      <c r="C20" s="66"/>
      <c r="D20" s="1">
        <v>-999</v>
      </c>
      <c r="E20" s="1">
        <v>-2837</v>
      </c>
      <c r="F20" s="1">
        <v>-1952</v>
      </c>
      <c r="G20" s="1">
        <v>611</v>
      </c>
      <c r="H20" s="1">
        <v>336</v>
      </c>
      <c r="I20" s="1">
        <v>5203</v>
      </c>
      <c r="J20" s="1">
        <v>3070</v>
      </c>
      <c r="K20" s="1">
        <v>2395</v>
      </c>
      <c r="L20" s="1">
        <v>4887</v>
      </c>
      <c r="M20" s="1">
        <v>3042</v>
      </c>
      <c r="N20" s="1">
        <v>1179</v>
      </c>
      <c r="O20" s="1">
        <v>-153</v>
      </c>
      <c r="P20" s="1">
        <v>-766</v>
      </c>
      <c r="Q20" s="1">
        <v>-1893</v>
      </c>
      <c r="R20" s="67"/>
    </row>
    <row r="21" spans="2:18" ht="13.5" customHeight="1">
      <c r="B21" s="49" t="s">
        <v>88</v>
      </c>
      <c r="C21" s="82" t="s">
        <v>50</v>
      </c>
      <c r="D21" s="50">
        <f>+D16/D$9</f>
        <v>0.02328267583270811</v>
      </c>
      <c r="E21" s="51">
        <f aca="true" t="shared" si="0" ref="E21:P21">+E16/E$9</f>
        <v>-0.003180319886853261</v>
      </c>
      <c r="F21" s="51">
        <f t="shared" si="0"/>
        <v>0.004049005731257396</v>
      </c>
      <c r="G21" s="51">
        <f t="shared" si="0"/>
        <v>0.009518608098619022</v>
      </c>
      <c r="H21" s="51">
        <f t="shared" si="0"/>
        <v>0.017297001523747278</v>
      </c>
      <c r="I21" s="51">
        <f t="shared" si="0"/>
        <v>0.01732344127920113</v>
      </c>
      <c r="J21" s="51">
        <f t="shared" si="0"/>
        <v>0.008840974671369028</v>
      </c>
      <c r="K21" s="51">
        <f t="shared" si="0"/>
        <v>0.030895534520088377</v>
      </c>
      <c r="L21" s="51">
        <f t="shared" si="0"/>
        <v>0.08534454995266769</v>
      </c>
      <c r="M21" s="52">
        <f t="shared" si="0"/>
        <v>0.017458662920212375</v>
      </c>
      <c r="N21" s="51">
        <f t="shared" si="0"/>
        <v>0.015358800428418423</v>
      </c>
      <c r="O21" s="53">
        <f t="shared" si="0"/>
        <v>0.037247026739835556</v>
      </c>
      <c r="P21" s="51">
        <f t="shared" si="0"/>
        <v>0.04538163977733749</v>
      </c>
      <c r="Q21" s="51">
        <f>+Q16/Q$9</f>
        <v>0.0317013178481165</v>
      </c>
      <c r="R21" s="55"/>
    </row>
    <row r="22" spans="2:18" ht="13.5" customHeight="1">
      <c r="B22" s="54" t="s">
        <v>142</v>
      </c>
      <c r="C22" s="66"/>
      <c r="D22" s="55">
        <f aca="true" t="shared" si="1" ref="D22:Q22">+D17/D10</f>
        <v>0.034086522890721706</v>
      </c>
      <c r="E22" s="24">
        <f t="shared" si="1"/>
        <v>0.010324604753214263</v>
      </c>
      <c r="F22" s="24">
        <f t="shared" si="1"/>
        <v>0.01585689324884744</v>
      </c>
      <c r="G22" s="24">
        <f t="shared" si="1"/>
        <v>0.009970544040185958</v>
      </c>
      <c r="H22" s="24">
        <f t="shared" si="1"/>
        <v>0.023068189261774275</v>
      </c>
      <c r="I22" s="24">
        <f t="shared" si="1"/>
        <v>-0.002719875278296517</v>
      </c>
      <c r="J22" s="24">
        <f t="shared" si="1"/>
        <v>-0.030002642552834944</v>
      </c>
      <c r="K22" s="24">
        <f t="shared" si="1"/>
        <v>0.009152926457917782</v>
      </c>
      <c r="L22" s="24">
        <f t="shared" si="1"/>
        <v>0.044054322623385225</v>
      </c>
      <c r="M22" s="56">
        <f t="shared" si="1"/>
        <v>0.04170396333243462</v>
      </c>
      <c r="N22" s="24">
        <f t="shared" si="1"/>
        <v>0.03639341846479967</v>
      </c>
      <c r="O22" s="57">
        <f t="shared" si="1"/>
        <v>0.03848184152930919</v>
      </c>
      <c r="P22" s="24">
        <f t="shared" si="1"/>
        <v>0.04150758058574862</v>
      </c>
      <c r="Q22" s="24">
        <f t="shared" si="1"/>
        <v>0.027772687136597637</v>
      </c>
      <c r="R22" s="55"/>
    </row>
    <row r="23" spans="2:18" ht="13.5" customHeight="1">
      <c r="B23" s="54" t="s">
        <v>129</v>
      </c>
      <c r="C23" s="66"/>
      <c r="D23" s="55"/>
      <c r="E23" s="24"/>
      <c r="F23" s="24"/>
      <c r="G23" s="24"/>
      <c r="H23" s="24"/>
      <c r="I23" s="24"/>
      <c r="J23" s="24">
        <f aca="true" t="shared" si="2" ref="J23:Q23">+J18/J11</f>
        <v>0.0806654638526413</v>
      </c>
      <c r="K23" s="24">
        <f t="shared" si="2"/>
        <v>0.08079126027046316</v>
      </c>
      <c r="L23" s="24">
        <f t="shared" si="2"/>
        <v>0.20530854381994984</v>
      </c>
      <c r="M23" s="56">
        <f t="shared" si="2"/>
        <v>-0.1481625965514551</v>
      </c>
      <c r="N23" s="24">
        <f t="shared" si="2"/>
        <v>-0.13331591429834788</v>
      </c>
      <c r="O23" s="57">
        <f t="shared" si="2"/>
        <v>-0.018875247686556493</v>
      </c>
      <c r="P23" s="24">
        <f t="shared" si="2"/>
        <v>0.025864995134755944</v>
      </c>
      <c r="Q23" s="24">
        <f t="shared" si="2"/>
        <v>0.033581120943952804</v>
      </c>
      <c r="R23" s="55"/>
    </row>
    <row r="24" spans="2:18" ht="13.5" customHeight="1">
      <c r="B24" s="54" t="s">
        <v>130</v>
      </c>
      <c r="C24" s="66"/>
      <c r="D24" s="55"/>
      <c r="E24" s="24"/>
      <c r="F24" s="24"/>
      <c r="G24" s="24"/>
      <c r="H24" s="24"/>
      <c r="I24" s="24"/>
      <c r="J24" s="24"/>
      <c r="K24" s="24"/>
      <c r="L24" s="24"/>
      <c r="M24" s="56"/>
      <c r="N24" s="24">
        <f aca="true" t="shared" si="3" ref="N24:Q25">+N19/N12</f>
        <v>0.0919365535536642</v>
      </c>
      <c r="O24" s="57">
        <f t="shared" si="3"/>
        <v>0.12779910876937306</v>
      </c>
      <c r="P24" s="24">
        <f t="shared" si="3"/>
        <v>0.12690440314749707</v>
      </c>
      <c r="Q24" s="24">
        <f t="shared" si="3"/>
        <v>0.12224624737551315</v>
      </c>
      <c r="R24" s="55"/>
    </row>
    <row r="25" spans="2:18" ht="13.5" customHeight="1">
      <c r="B25" s="58" t="s">
        <v>131</v>
      </c>
      <c r="C25" s="69"/>
      <c r="D25" s="59">
        <f aca="true" t="shared" si="4" ref="D25:M25">+D20/D13</f>
        <v>-0.016332336063563685</v>
      </c>
      <c r="E25" s="25">
        <f t="shared" si="4"/>
        <v>-0.04452920217858768</v>
      </c>
      <c r="F25" s="25">
        <f t="shared" si="4"/>
        <v>-0.028468090071170224</v>
      </c>
      <c r="G25" s="25">
        <f t="shared" si="4"/>
        <v>0.00848646471380752</v>
      </c>
      <c r="H25" s="25">
        <f t="shared" si="4"/>
        <v>0.004201575590846568</v>
      </c>
      <c r="I25" s="25">
        <f t="shared" si="4"/>
        <v>0.0567616512480363</v>
      </c>
      <c r="J25" s="25">
        <f t="shared" si="4"/>
        <v>0.06573875802997858</v>
      </c>
      <c r="K25" s="25">
        <f t="shared" si="4"/>
        <v>0.05144784327203987</v>
      </c>
      <c r="L25" s="25">
        <f t="shared" si="4"/>
        <v>0.084496083821775</v>
      </c>
      <c r="M25" s="60">
        <f t="shared" si="4"/>
        <v>0.048325602084260025</v>
      </c>
      <c r="N25" s="25">
        <f t="shared" si="3"/>
        <v>0.06651997291807718</v>
      </c>
      <c r="O25" s="61">
        <f t="shared" si="3"/>
        <v>-0.009614176197059194</v>
      </c>
      <c r="P25" s="25">
        <f t="shared" si="3"/>
        <v>-0.05504850880344952</v>
      </c>
      <c r="Q25" s="25">
        <f t="shared" si="3"/>
        <v>-0.16413769184080465</v>
      </c>
      <c r="R25" s="55"/>
    </row>
    <row r="26" spans="2:18" ht="13.5" customHeight="1">
      <c r="B26" s="21" t="s">
        <v>39</v>
      </c>
      <c r="C26" s="69" t="s">
        <v>2</v>
      </c>
      <c r="D26" s="3">
        <v>4993</v>
      </c>
      <c r="E26" s="3">
        <v>3377</v>
      </c>
      <c r="F26" s="3">
        <v>2457</v>
      </c>
      <c r="G26" s="3">
        <v>2003</v>
      </c>
      <c r="H26" s="3">
        <v>2776</v>
      </c>
      <c r="I26" s="3">
        <f>578+2290</f>
        <v>2868</v>
      </c>
      <c r="J26" s="3">
        <f>719+1840</f>
        <v>2559</v>
      </c>
      <c r="K26" s="3">
        <f>1459+1300</f>
        <v>2759</v>
      </c>
      <c r="L26" s="3">
        <f>1934+1932</f>
        <v>3866</v>
      </c>
      <c r="M26" s="3">
        <f>1197+2219</f>
        <v>3416</v>
      </c>
      <c r="N26" s="2">
        <f>740+1384</f>
        <v>2124</v>
      </c>
      <c r="O26" s="3">
        <f>315+1377</f>
        <v>1692</v>
      </c>
      <c r="P26" s="3">
        <v>1487</v>
      </c>
      <c r="Q26" s="3">
        <v>2270</v>
      </c>
      <c r="R26" s="67"/>
    </row>
    <row r="27" spans="2:18" ht="13.5" customHeight="1">
      <c r="B27" s="21" t="s">
        <v>40</v>
      </c>
      <c r="C27" s="83" t="s">
        <v>2</v>
      </c>
      <c r="D27" s="3">
        <v>6005</v>
      </c>
      <c r="E27" s="3">
        <v>5223</v>
      </c>
      <c r="F27" s="3">
        <v>5059</v>
      </c>
      <c r="G27" s="3">
        <v>4219</v>
      </c>
      <c r="H27" s="3">
        <v>4085</v>
      </c>
      <c r="I27" s="3">
        <f>3106+1293</f>
        <v>4399</v>
      </c>
      <c r="J27" s="3">
        <v>5412</v>
      </c>
      <c r="K27" s="3">
        <v>5535</v>
      </c>
      <c r="L27" s="3">
        <v>4842</v>
      </c>
      <c r="M27" s="3">
        <v>3878</v>
      </c>
      <c r="N27" s="3">
        <v>3769</v>
      </c>
      <c r="O27" s="3">
        <v>3100</v>
      </c>
      <c r="P27" s="3">
        <v>2032</v>
      </c>
      <c r="Q27" s="3">
        <v>1607</v>
      </c>
      <c r="R27" s="67"/>
    </row>
    <row r="28" spans="2:18" ht="13.5" customHeight="1">
      <c r="B28" s="21" t="s">
        <v>145</v>
      </c>
      <c r="C28" s="83" t="s">
        <v>2</v>
      </c>
      <c r="D28" s="3">
        <v>6659</v>
      </c>
      <c r="E28" s="3">
        <v>4350</v>
      </c>
      <c r="F28" s="3">
        <v>684</v>
      </c>
      <c r="G28" s="3">
        <v>3160</v>
      </c>
      <c r="H28" s="3">
        <v>3981</v>
      </c>
      <c r="I28" s="3">
        <v>4409</v>
      </c>
      <c r="J28" s="3">
        <v>-2516</v>
      </c>
      <c r="K28" s="3">
        <v>2659</v>
      </c>
      <c r="L28" s="3">
        <v>23905</v>
      </c>
      <c r="M28" s="3">
        <v>1074</v>
      </c>
      <c r="N28" s="3">
        <v>-1572</v>
      </c>
      <c r="O28" s="3">
        <v>7757</v>
      </c>
      <c r="P28" s="3">
        <v>13270</v>
      </c>
      <c r="Q28" s="3">
        <v>10425</v>
      </c>
      <c r="R28" s="67"/>
    </row>
    <row r="29" spans="2:18" ht="13.5" customHeight="1">
      <c r="B29" s="20" t="s">
        <v>89</v>
      </c>
      <c r="C29" s="69" t="s">
        <v>50</v>
      </c>
      <c r="D29" s="25">
        <f aca="true" t="shared" si="5" ref="D29:Q29">+D28/D9</f>
        <v>0.023237310906775076</v>
      </c>
      <c r="E29" s="25">
        <f t="shared" si="5"/>
        <v>0.01680971021605308</v>
      </c>
      <c r="F29" s="25">
        <f t="shared" si="5"/>
        <v>0.0026451957212799034</v>
      </c>
      <c r="G29" s="25">
        <f t="shared" si="5"/>
        <v>0.012327377701490208</v>
      </c>
      <c r="H29" s="25">
        <f t="shared" si="5"/>
        <v>0.01512727659622977</v>
      </c>
      <c r="I29" s="25">
        <f t="shared" si="5"/>
        <v>0.016330778832584516</v>
      </c>
      <c r="J29" s="25">
        <f t="shared" si="5"/>
        <v>-0.010083360051298493</v>
      </c>
      <c r="K29" s="25">
        <f t="shared" si="5"/>
        <v>0.009824351385902296</v>
      </c>
      <c r="L29" s="25">
        <f t="shared" si="5"/>
        <v>0.07776487389435949</v>
      </c>
      <c r="M29" s="25">
        <f t="shared" si="5"/>
        <v>0.0037441301869624785</v>
      </c>
      <c r="N29" s="25">
        <f t="shared" si="5"/>
        <v>-0.005612281328097108</v>
      </c>
      <c r="O29" s="25">
        <f t="shared" si="5"/>
        <v>0.028820467473406924</v>
      </c>
      <c r="P29" s="25">
        <f t="shared" si="5"/>
        <v>0.050080196244928765</v>
      </c>
      <c r="Q29" s="25">
        <f t="shared" si="5"/>
        <v>0.039208238055120956</v>
      </c>
      <c r="R29" s="55"/>
    </row>
    <row r="30" spans="2:18" ht="13.5" customHeight="1">
      <c r="B30" s="21" t="s">
        <v>42</v>
      </c>
      <c r="C30" s="83" t="s">
        <v>2</v>
      </c>
      <c r="D30" s="3">
        <v>5623</v>
      </c>
      <c r="E30" s="3">
        <v>996</v>
      </c>
      <c r="F30" s="3">
        <v>1903</v>
      </c>
      <c r="G30" s="3">
        <v>3015</v>
      </c>
      <c r="H30" s="3">
        <v>2368</v>
      </c>
      <c r="I30" s="3">
        <v>4799</v>
      </c>
      <c r="J30" s="3">
        <v>-1956</v>
      </c>
      <c r="K30" s="3">
        <v>34746</v>
      </c>
      <c r="L30" s="3">
        <v>35562</v>
      </c>
      <c r="M30" s="3">
        <v>-174</v>
      </c>
      <c r="N30" s="3">
        <v>1468</v>
      </c>
      <c r="O30" s="3">
        <v>9562</v>
      </c>
      <c r="P30" s="3">
        <v>11424</v>
      </c>
      <c r="Q30" s="3">
        <v>11535</v>
      </c>
      <c r="R30" s="67"/>
    </row>
    <row r="31" spans="2:18" ht="13.5" customHeight="1">
      <c r="B31" s="21" t="s">
        <v>146</v>
      </c>
      <c r="C31" s="83" t="s">
        <v>2</v>
      </c>
      <c r="D31" s="3">
        <v>1115</v>
      </c>
      <c r="E31" s="3">
        <v>-884</v>
      </c>
      <c r="F31" s="3">
        <v>-554</v>
      </c>
      <c r="G31" s="3">
        <v>1087</v>
      </c>
      <c r="H31" s="3">
        <v>509</v>
      </c>
      <c r="I31" s="3">
        <v>1238</v>
      </c>
      <c r="J31" s="3">
        <v>-2975</v>
      </c>
      <c r="K31" s="3">
        <v>14007</v>
      </c>
      <c r="L31" s="3">
        <v>31522</v>
      </c>
      <c r="M31" s="3">
        <v>-2278</v>
      </c>
      <c r="N31" s="3">
        <v>-3152</v>
      </c>
      <c r="O31" s="3">
        <v>3207</v>
      </c>
      <c r="P31" s="3">
        <v>7588</v>
      </c>
      <c r="Q31" s="3">
        <v>7764</v>
      </c>
      <c r="R31" s="67"/>
    </row>
    <row r="32" spans="2:18" ht="13.5" customHeight="1">
      <c r="B32" s="20" t="s">
        <v>90</v>
      </c>
      <c r="C32" s="69" t="s">
        <v>50</v>
      </c>
      <c r="D32" s="25">
        <f aca="true" t="shared" si="6" ref="D32:Q32">+D31/D9</f>
        <v>0.003890914801179488</v>
      </c>
      <c r="E32" s="25">
        <f t="shared" si="6"/>
        <v>-0.003416042259997913</v>
      </c>
      <c r="F32" s="25">
        <f t="shared" si="6"/>
        <v>-0.0021424538444284598</v>
      </c>
      <c r="G32" s="25">
        <f t="shared" si="6"/>
        <v>0.0042404618865569165</v>
      </c>
      <c r="H32" s="25">
        <f t="shared" si="6"/>
        <v>0.0019341330789954668</v>
      </c>
      <c r="I32" s="25">
        <f t="shared" si="6"/>
        <v>0.004585507869072268</v>
      </c>
      <c r="J32" s="25">
        <f t="shared" si="6"/>
        <v>-0.011922891952548894</v>
      </c>
      <c r="K32" s="25">
        <f t="shared" si="6"/>
        <v>0.051752421911370236</v>
      </c>
      <c r="L32" s="25">
        <f t="shared" si="6"/>
        <v>0.10254358313733528</v>
      </c>
      <c r="M32" s="25">
        <f t="shared" si="6"/>
        <v>-0.007941460489665294</v>
      </c>
      <c r="N32" s="25">
        <f t="shared" si="6"/>
        <v>-0.011253123884327027</v>
      </c>
      <c r="O32" s="25">
        <f t="shared" si="6"/>
        <v>0.011915333142608741</v>
      </c>
      <c r="P32" s="25">
        <f t="shared" si="6"/>
        <v>0.028636663836210965</v>
      </c>
      <c r="Q32" s="25">
        <f t="shared" si="6"/>
        <v>0.02920026477313756</v>
      </c>
      <c r="R32" s="55"/>
    </row>
    <row r="33" spans="2:18" ht="13.5" customHeight="1">
      <c r="B33" s="17" t="s">
        <v>19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 ht="13.5" customHeight="1">
      <c r="B34" s="18" t="s">
        <v>135</v>
      </c>
      <c r="C34" s="82" t="s">
        <v>2</v>
      </c>
      <c r="D34" s="7">
        <v>427488</v>
      </c>
      <c r="E34" s="7">
        <v>383950</v>
      </c>
      <c r="F34" s="7">
        <v>391407</v>
      </c>
      <c r="G34" s="5">
        <v>386530</v>
      </c>
      <c r="H34" s="5">
        <v>396169</v>
      </c>
      <c r="I34" s="5">
        <v>425406</v>
      </c>
      <c r="J34" s="5">
        <v>401437</v>
      </c>
      <c r="K34" s="5">
        <v>452283</v>
      </c>
      <c r="L34" s="5">
        <v>546329</v>
      </c>
      <c r="M34" s="5">
        <v>528227</v>
      </c>
      <c r="N34" s="5">
        <v>452463</v>
      </c>
      <c r="O34" s="5">
        <v>442163</v>
      </c>
      <c r="P34" s="5">
        <v>426909</v>
      </c>
      <c r="Q34" s="5">
        <v>595963</v>
      </c>
      <c r="R34" s="67"/>
    </row>
    <row r="35" spans="2:18" ht="13.5" customHeight="1">
      <c r="B35" s="79" t="s">
        <v>144</v>
      </c>
      <c r="C35" s="66"/>
      <c r="D35" s="8"/>
      <c r="E35" s="8"/>
      <c r="F35" s="8"/>
      <c r="G35" s="1">
        <v>216476</v>
      </c>
      <c r="H35" s="1">
        <v>217537</v>
      </c>
      <c r="I35" s="1">
        <v>249135</v>
      </c>
      <c r="J35" s="1">
        <v>221727</v>
      </c>
      <c r="K35" s="1">
        <v>222950</v>
      </c>
      <c r="L35" s="1">
        <v>220018</v>
      </c>
      <c r="M35" s="1">
        <v>285926</v>
      </c>
      <c r="N35" s="1">
        <v>219790</v>
      </c>
      <c r="O35" s="1">
        <v>167197</v>
      </c>
      <c r="P35" s="1">
        <v>162578</v>
      </c>
      <c r="Q35" s="1">
        <v>168832</v>
      </c>
      <c r="R35" s="67"/>
    </row>
    <row r="36" spans="2:18" ht="13.5" customHeight="1">
      <c r="B36" s="66" t="s">
        <v>136</v>
      </c>
      <c r="C36" s="66"/>
      <c r="D36" s="8"/>
      <c r="E36" s="8"/>
      <c r="F36" s="8"/>
      <c r="G36" s="1"/>
      <c r="H36" s="1"/>
      <c r="I36" s="1"/>
      <c r="J36" s="1">
        <v>34562</v>
      </c>
      <c r="K36" s="1">
        <v>55141</v>
      </c>
      <c r="L36" s="1">
        <v>69902</v>
      </c>
      <c r="M36" s="1">
        <v>76352</v>
      </c>
      <c r="N36" s="1">
        <v>62135</v>
      </c>
      <c r="O36" s="1">
        <v>56565</v>
      </c>
      <c r="P36" s="1">
        <v>56817</v>
      </c>
      <c r="Q36" s="1">
        <v>64017</v>
      </c>
      <c r="R36" s="67"/>
    </row>
    <row r="37" spans="2:18" ht="13.5" customHeight="1">
      <c r="B37" s="66" t="s">
        <v>137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53901</v>
      </c>
      <c r="O37" s="1">
        <v>45039</v>
      </c>
      <c r="P37" s="1">
        <v>45932</v>
      </c>
      <c r="Q37" s="1">
        <v>46989</v>
      </c>
      <c r="R37" s="67"/>
    </row>
    <row r="38" spans="2:18" ht="13.5" customHeight="1">
      <c r="B38" s="66" t="s">
        <v>138</v>
      </c>
      <c r="C38" s="66"/>
      <c r="D38" s="8"/>
      <c r="E38" s="8"/>
      <c r="F38" s="8"/>
      <c r="G38" s="1">
        <v>169177</v>
      </c>
      <c r="H38" s="1">
        <v>176018</v>
      </c>
      <c r="I38" s="1">
        <v>176000</v>
      </c>
      <c r="J38" s="1">
        <v>134811</v>
      </c>
      <c r="K38" s="1">
        <v>161395</v>
      </c>
      <c r="L38" s="1">
        <v>265201</v>
      </c>
      <c r="M38" s="1">
        <v>175284</v>
      </c>
      <c r="N38" s="1">
        <v>137349</v>
      </c>
      <c r="O38" s="1">
        <v>189196</v>
      </c>
      <c r="P38" s="1">
        <v>178448</v>
      </c>
      <c r="Q38" s="1">
        <v>334814</v>
      </c>
      <c r="R38" s="67"/>
    </row>
    <row r="39" spans="2:18" ht="13.5" customHeight="1">
      <c r="B39" s="69" t="s">
        <v>139</v>
      </c>
      <c r="C39" s="69"/>
      <c r="D39" s="9"/>
      <c r="E39" s="9"/>
      <c r="F39" s="9"/>
      <c r="G39" s="2">
        <v>877</v>
      </c>
      <c r="H39" s="2">
        <v>2613</v>
      </c>
      <c r="I39" s="2">
        <v>270</v>
      </c>
      <c r="J39" s="2">
        <v>10335</v>
      </c>
      <c r="K39" s="2">
        <v>12795</v>
      </c>
      <c r="L39" s="2">
        <v>-8792</v>
      </c>
      <c r="M39" s="2">
        <v>-9335</v>
      </c>
      <c r="N39" s="2">
        <v>-20712</v>
      </c>
      <c r="O39" s="2">
        <v>-15835</v>
      </c>
      <c r="P39" s="2">
        <v>-16866</v>
      </c>
      <c r="Q39" s="2">
        <v>-18689</v>
      </c>
      <c r="R39" s="67"/>
    </row>
    <row r="40" spans="2:18" ht="13.5" customHeight="1">
      <c r="B40" s="21" t="s">
        <v>32</v>
      </c>
      <c r="C40" s="83" t="s">
        <v>2</v>
      </c>
      <c r="D40" s="3">
        <v>160189</v>
      </c>
      <c r="E40" s="3">
        <v>131556</v>
      </c>
      <c r="F40" s="3">
        <v>136132</v>
      </c>
      <c r="G40" s="3">
        <v>135468</v>
      </c>
      <c r="H40" s="3">
        <v>146581</v>
      </c>
      <c r="I40" s="3">
        <v>172950</v>
      </c>
      <c r="J40" s="3">
        <f>62370+117917</f>
        <v>180287</v>
      </c>
      <c r="K40" s="3">
        <f>123719+62370</f>
        <v>186089</v>
      </c>
      <c r="L40" s="3">
        <f>51822+107340</f>
        <v>159162</v>
      </c>
      <c r="M40" s="3">
        <f>122019+51822</f>
        <v>173841</v>
      </c>
      <c r="N40" s="3">
        <f>49291+110706</f>
        <v>159997</v>
      </c>
      <c r="O40" s="3">
        <v>134103</v>
      </c>
      <c r="P40" s="3">
        <v>121311</v>
      </c>
      <c r="Q40" s="3">
        <v>236923</v>
      </c>
      <c r="R40" s="67"/>
    </row>
    <row r="41" spans="2:18" ht="13.5" customHeight="1">
      <c r="B41" s="21" t="s">
        <v>132</v>
      </c>
      <c r="C41" s="83" t="s">
        <v>2</v>
      </c>
      <c r="D41" s="3">
        <v>150588</v>
      </c>
      <c r="E41" s="3">
        <v>146512</v>
      </c>
      <c r="F41" s="3">
        <v>145829</v>
      </c>
      <c r="G41" s="3">
        <v>145605</v>
      </c>
      <c r="H41" s="3">
        <v>144281</v>
      </c>
      <c r="I41" s="3">
        <v>144106</v>
      </c>
      <c r="J41" s="3">
        <v>135928</v>
      </c>
      <c r="K41" s="3">
        <v>153455</v>
      </c>
      <c r="L41" s="3">
        <v>233236</v>
      </c>
      <c r="M41" s="3">
        <v>223202</v>
      </c>
      <c r="N41" s="3">
        <v>190913</v>
      </c>
      <c r="O41" s="3">
        <v>200562</v>
      </c>
      <c r="P41" s="3">
        <v>205300</v>
      </c>
      <c r="Q41" s="3">
        <v>238284</v>
      </c>
      <c r="R41" s="67"/>
    </row>
    <row r="42" spans="2:18" ht="13.5" customHeight="1">
      <c r="B42" s="21" t="s">
        <v>3</v>
      </c>
      <c r="C42" s="83" t="s">
        <v>2</v>
      </c>
      <c r="D42" s="3">
        <v>40815</v>
      </c>
      <c r="E42" s="3">
        <v>40815</v>
      </c>
      <c r="F42" s="3">
        <v>40816</v>
      </c>
      <c r="G42" s="3">
        <v>40816</v>
      </c>
      <c r="H42" s="3">
        <v>40816</v>
      </c>
      <c r="I42" s="3">
        <v>40816</v>
      </c>
      <c r="J42" s="3">
        <v>40816</v>
      </c>
      <c r="K42" s="3">
        <v>40823</v>
      </c>
      <c r="L42" s="3">
        <v>40847</v>
      </c>
      <c r="M42" s="3">
        <v>41060</v>
      </c>
      <c r="N42" s="3">
        <v>41060</v>
      </c>
      <c r="O42" s="3">
        <v>41060</v>
      </c>
      <c r="P42" s="3">
        <v>41060</v>
      </c>
      <c r="Q42" s="3">
        <v>41060</v>
      </c>
      <c r="R42" s="67"/>
    </row>
    <row r="43" spans="2:18" ht="13.5" customHeight="1">
      <c r="B43" s="21" t="s">
        <v>94</v>
      </c>
      <c r="C43" s="83" t="s">
        <v>19</v>
      </c>
      <c r="D43" s="62">
        <f>+D40/D41</f>
        <v>1.0637567402449066</v>
      </c>
      <c r="E43" s="62">
        <f aca="true" t="shared" si="7" ref="E43:P43">+E40/E41</f>
        <v>0.8979196243311128</v>
      </c>
      <c r="F43" s="62">
        <f t="shared" si="7"/>
        <v>0.9335043098423496</v>
      </c>
      <c r="G43" s="62">
        <f t="shared" si="7"/>
        <v>0.93038013804471</v>
      </c>
      <c r="H43" s="62">
        <f t="shared" si="7"/>
        <v>1.0159411149077149</v>
      </c>
      <c r="I43" s="62">
        <f t="shared" si="7"/>
        <v>1.2001582168681388</v>
      </c>
      <c r="J43" s="62">
        <f t="shared" si="7"/>
        <v>1.3263418868812902</v>
      </c>
      <c r="K43" s="62">
        <f t="shared" si="7"/>
        <v>1.212661692352807</v>
      </c>
      <c r="L43" s="62">
        <f t="shared" si="7"/>
        <v>0.682407518564887</v>
      </c>
      <c r="M43" s="62">
        <f t="shared" si="7"/>
        <v>0.7788505479341583</v>
      </c>
      <c r="N43" s="62">
        <f t="shared" si="7"/>
        <v>0.8380623634849381</v>
      </c>
      <c r="O43" s="62">
        <f t="shared" si="7"/>
        <v>0.6686361324677655</v>
      </c>
      <c r="P43" s="62">
        <f t="shared" si="7"/>
        <v>0.5908962493911349</v>
      </c>
      <c r="Q43" s="62">
        <f>+Q40/Q41</f>
        <v>0.9942883282133924</v>
      </c>
      <c r="R43" s="73"/>
    </row>
    <row r="44" spans="2:18" ht="13.5" customHeight="1">
      <c r="B44" s="21" t="s">
        <v>95</v>
      </c>
      <c r="C44" s="83" t="s">
        <v>50</v>
      </c>
      <c r="D44" s="4">
        <f aca="true" t="shared" si="8" ref="D44:Q44">+D41/D34</f>
        <v>0.35226251964967437</v>
      </c>
      <c r="E44" s="4">
        <f t="shared" si="8"/>
        <v>0.38159135304076053</v>
      </c>
      <c r="F44" s="4">
        <f t="shared" si="8"/>
        <v>0.37257637190954684</v>
      </c>
      <c r="G44" s="4">
        <f t="shared" si="8"/>
        <v>0.3766977983597651</v>
      </c>
      <c r="H44" s="4">
        <f t="shared" si="8"/>
        <v>0.36419053484750197</v>
      </c>
      <c r="I44" s="4">
        <f t="shared" si="8"/>
        <v>0.33874933592850126</v>
      </c>
      <c r="J44" s="4">
        <f t="shared" si="8"/>
        <v>0.3386035666866781</v>
      </c>
      <c r="K44" s="4">
        <f t="shared" si="8"/>
        <v>0.33928978095572904</v>
      </c>
      <c r="L44" s="4">
        <f t="shared" si="8"/>
        <v>0.4269149175679856</v>
      </c>
      <c r="M44" s="4">
        <f t="shared" si="8"/>
        <v>0.42254939637693645</v>
      </c>
      <c r="N44" s="4">
        <f t="shared" si="8"/>
        <v>0.4219416836293796</v>
      </c>
      <c r="O44" s="4">
        <f t="shared" si="8"/>
        <v>0.4535929057836137</v>
      </c>
      <c r="P44" s="4">
        <f t="shared" si="8"/>
        <v>0.4808987395440246</v>
      </c>
      <c r="Q44" s="4">
        <f t="shared" si="8"/>
        <v>0.3998301908004356</v>
      </c>
      <c r="R44" s="55"/>
    </row>
    <row r="45" spans="4:18" ht="13.5" customHeight="1">
      <c r="D45" s="10"/>
      <c r="E45" s="10"/>
      <c r="F45" s="10"/>
      <c r="P45" s="10"/>
      <c r="Q45" s="10"/>
      <c r="R45" s="10"/>
    </row>
    <row r="46" spans="2:18" ht="13.5" customHeight="1">
      <c r="B46" s="21" t="s">
        <v>98</v>
      </c>
      <c r="C46" s="83" t="s">
        <v>5</v>
      </c>
      <c r="D46" s="13">
        <v>2.53</v>
      </c>
      <c r="E46" s="13">
        <v>-2.01</v>
      </c>
      <c r="F46" s="13">
        <v>-1.26</v>
      </c>
      <c r="G46" s="13">
        <v>2.47</v>
      </c>
      <c r="H46" s="13">
        <v>1.16</v>
      </c>
      <c r="I46" s="13">
        <v>2.82</v>
      </c>
      <c r="J46" s="13">
        <v>-6.77</v>
      </c>
      <c r="K46" s="13">
        <v>31.86</v>
      </c>
      <c r="L46" s="13">
        <v>71.7</v>
      </c>
      <c r="M46" s="13">
        <v>-5.13</v>
      </c>
      <c r="N46" s="13">
        <v>-7.17</v>
      </c>
      <c r="O46" s="13">
        <v>7.19</v>
      </c>
      <c r="P46" s="13">
        <v>17.12</v>
      </c>
      <c r="Q46" s="13">
        <v>17.52</v>
      </c>
      <c r="R46" s="68"/>
    </row>
    <row r="47" spans="2:18" ht="13.5" customHeight="1">
      <c r="B47" s="21" t="s">
        <v>99</v>
      </c>
      <c r="C47" s="83" t="s">
        <v>5</v>
      </c>
      <c r="D47" s="13">
        <v>342.67</v>
      </c>
      <c r="E47" s="13">
        <v>333.4</v>
      </c>
      <c r="F47" s="13">
        <v>331.84</v>
      </c>
      <c r="G47" s="13">
        <v>331.33</v>
      </c>
      <c r="H47" s="13">
        <v>328.32</v>
      </c>
      <c r="I47" s="13">
        <v>327.92</v>
      </c>
      <c r="J47" s="13">
        <v>309.31</v>
      </c>
      <c r="K47" s="13">
        <v>349.07</v>
      </c>
      <c r="L47" s="13">
        <v>530.49</v>
      </c>
      <c r="M47" s="13">
        <v>502.82</v>
      </c>
      <c r="N47" s="13">
        <v>430.45</v>
      </c>
      <c r="O47" s="13">
        <v>452.32</v>
      </c>
      <c r="P47" s="13">
        <v>463.27</v>
      </c>
      <c r="Q47" s="13">
        <v>537.89</v>
      </c>
      <c r="R47" s="68"/>
    </row>
    <row r="48" spans="2:18" ht="13.5" customHeight="1">
      <c r="B48" s="21" t="s">
        <v>100</v>
      </c>
      <c r="C48" s="83" t="s">
        <v>5</v>
      </c>
      <c r="D48" s="63">
        <f aca="true" t="shared" si="9" ref="D48:Q48">+D52/D82*1000</f>
        <v>-43.073415267408336</v>
      </c>
      <c r="E48" s="63">
        <f t="shared" si="9"/>
        <v>10.899715788204187</v>
      </c>
      <c r="F48" s="63">
        <f t="shared" si="9"/>
        <v>0.6985798576899535</v>
      </c>
      <c r="G48" s="63">
        <f t="shared" si="9"/>
        <v>9.491128946009106</v>
      </c>
      <c r="H48" s="63">
        <f t="shared" si="9"/>
        <v>-10.194259812543946</v>
      </c>
      <c r="I48" s="63">
        <f t="shared" si="9"/>
        <v>-43.55770565440094</v>
      </c>
      <c r="J48" s="63">
        <f t="shared" si="9"/>
        <v>-10.066831564887146</v>
      </c>
      <c r="K48" s="63">
        <f t="shared" si="9"/>
        <v>120.9756852111763</v>
      </c>
      <c r="L48" s="63">
        <f t="shared" si="9"/>
        <v>27.81372604764883</v>
      </c>
      <c r="M48" s="63">
        <f t="shared" si="9"/>
        <v>-51.37561775531258</v>
      </c>
      <c r="N48" s="63">
        <f t="shared" si="9"/>
        <v>66.28734125321547</v>
      </c>
      <c r="O48" s="63">
        <f t="shared" si="9"/>
        <v>61.367824014632404</v>
      </c>
      <c r="P48" s="63">
        <f t="shared" si="9"/>
        <v>37.26579358750839</v>
      </c>
      <c r="Q48" s="63">
        <f t="shared" si="9"/>
        <v>7.462828073235942</v>
      </c>
      <c r="R48" s="74"/>
    </row>
    <row r="49" spans="4:18" ht="13.5" customHeight="1">
      <c r="D49" s="10"/>
      <c r="E49" s="10"/>
      <c r="F49" s="10"/>
      <c r="P49" s="10"/>
      <c r="Q49" s="10"/>
      <c r="R49" s="10"/>
    </row>
    <row r="50" spans="2:18" ht="13.5" customHeight="1">
      <c r="B50" s="21" t="s">
        <v>15</v>
      </c>
      <c r="C50" s="83" t="s">
        <v>2</v>
      </c>
      <c r="D50" s="22">
        <v>15368</v>
      </c>
      <c r="E50" s="22">
        <v>2457</v>
      </c>
      <c r="F50" s="22">
        <v>9436</v>
      </c>
      <c r="G50" s="3">
        <v>6615</v>
      </c>
      <c r="H50" s="3">
        <v>11019</v>
      </c>
      <c r="I50" s="3">
        <v>10659</v>
      </c>
      <c r="J50" s="3">
        <v>-1745</v>
      </c>
      <c r="K50" s="3">
        <v>16627</v>
      </c>
      <c r="L50" s="3">
        <v>26626</v>
      </c>
      <c r="M50" s="3">
        <v>14136</v>
      </c>
      <c r="N50" s="3">
        <v>17730</v>
      </c>
      <c r="O50" s="3">
        <v>17603</v>
      </c>
      <c r="P50" s="3">
        <v>16799</v>
      </c>
      <c r="Q50" s="3">
        <v>15455</v>
      </c>
      <c r="R50" s="67"/>
    </row>
    <row r="51" spans="2:18" ht="13.5" customHeight="1">
      <c r="B51" s="21" t="s">
        <v>16</v>
      </c>
      <c r="C51" s="83" t="s">
        <v>2</v>
      </c>
      <c r="D51" s="22">
        <v>-34297</v>
      </c>
      <c r="E51" s="22">
        <v>2333</v>
      </c>
      <c r="F51" s="22">
        <v>-9129</v>
      </c>
      <c r="G51" s="3">
        <v>-2444</v>
      </c>
      <c r="H51" s="3">
        <v>-15499</v>
      </c>
      <c r="I51" s="3">
        <v>-29801</v>
      </c>
      <c r="J51" s="3">
        <v>-2679</v>
      </c>
      <c r="K51" s="3">
        <v>36555</v>
      </c>
      <c r="L51" s="3">
        <v>-14397</v>
      </c>
      <c r="M51" s="3">
        <v>-36944</v>
      </c>
      <c r="N51" s="3">
        <v>11698</v>
      </c>
      <c r="O51" s="3">
        <v>9641</v>
      </c>
      <c r="P51" s="3">
        <v>-255</v>
      </c>
      <c r="Q51" s="3">
        <v>-12149</v>
      </c>
      <c r="R51" s="67"/>
    </row>
    <row r="52" spans="2:18" ht="13.5" customHeight="1">
      <c r="B52" s="21" t="s">
        <v>96</v>
      </c>
      <c r="C52" s="83" t="s">
        <v>2</v>
      </c>
      <c r="D52" s="22">
        <f>+D51+D50</f>
        <v>-18929</v>
      </c>
      <c r="E52" s="22">
        <f aca="true" t="shared" si="10" ref="E52:Q52">+E51+E50</f>
        <v>4790</v>
      </c>
      <c r="F52" s="22">
        <f t="shared" si="10"/>
        <v>307</v>
      </c>
      <c r="G52" s="22">
        <f t="shared" si="10"/>
        <v>4171</v>
      </c>
      <c r="H52" s="22">
        <f t="shared" si="10"/>
        <v>-4480</v>
      </c>
      <c r="I52" s="22">
        <f t="shared" si="10"/>
        <v>-19142</v>
      </c>
      <c r="J52" s="22">
        <f t="shared" si="10"/>
        <v>-4424</v>
      </c>
      <c r="K52" s="22">
        <f t="shared" si="10"/>
        <v>53182</v>
      </c>
      <c r="L52" s="22">
        <f t="shared" si="10"/>
        <v>12229</v>
      </c>
      <c r="M52" s="22">
        <f t="shared" si="10"/>
        <v>-22808</v>
      </c>
      <c r="N52" s="22">
        <f t="shared" si="10"/>
        <v>29428</v>
      </c>
      <c r="O52" s="22">
        <f t="shared" si="10"/>
        <v>27244</v>
      </c>
      <c r="P52" s="22">
        <f t="shared" si="10"/>
        <v>16544</v>
      </c>
      <c r="Q52" s="22">
        <f t="shared" si="10"/>
        <v>3306</v>
      </c>
      <c r="R52" s="75"/>
    </row>
    <row r="53" spans="2:18" ht="13.5" customHeight="1">
      <c r="B53" s="21" t="s">
        <v>17</v>
      </c>
      <c r="C53" s="83" t="s">
        <v>2</v>
      </c>
      <c r="D53" s="22">
        <v>-10944</v>
      </c>
      <c r="E53" s="22">
        <v>-27542</v>
      </c>
      <c r="F53" s="22">
        <v>4479</v>
      </c>
      <c r="G53" s="3">
        <v>-6483</v>
      </c>
      <c r="H53" s="3">
        <v>9795</v>
      </c>
      <c r="I53" s="3">
        <v>21813</v>
      </c>
      <c r="J53" s="3">
        <v>7887</v>
      </c>
      <c r="K53" s="3">
        <v>-22654</v>
      </c>
      <c r="L53" s="3">
        <v>-28757</v>
      </c>
      <c r="M53" s="3">
        <v>2216</v>
      </c>
      <c r="N53" s="3">
        <v>-16527</v>
      </c>
      <c r="O53" s="3">
        <v>-16623</v>
      </c>
      <c r="P53" s="3">
        <v>-7806</v>
      </c>
      <c r="Q53" s="3">
        <v>111225</v>
      </c>
      <c r="R53" s="67"/>
    </row>
    <row r="54" spans="2:18" ht="13.5" customHeight="1">
      <c r="B54" s="21" t="s">
        <v>18</v>
      </c>
      <c r="C54" s="83" t="s">
        <v>2</v>
      </c>
      <c r="D54" s="22">
        <v>35157</v>
      </c>
      <c r="E54" s="22">
        <v>12405</v>
      </c>
      <c r="F54" s="22">
        <v>17191</v>
      </c>
      <c r="G54" s="3">
        <v>14879</v>
      </c>
      <c r="H54" s="3">
        <v>20304</v>
      </c>
      <c r="I54" s="3">
        <v>23173</v>
      </c>
      <c r="J54" s="3">
        <v>28855</v>
      </c>
      <c r="K54" s="3">
        <v>62295</v>
      </c>
      <c r="L54" s="3">
        <v>49450</v>
      </c>
      <c r="M54" s="3">
        <v>33799</v>
      </c>
      <c r="N54" s="3">
        <v>45781</v>
      </c>
      <c r="O54" s="3">
        <v>55356</v>
      </c>
      <c r="P54" s="3">
        <v>63512</v>
      </c>
      <c r="Q54" s="3">
        <v>179158</v>
      </c>
      <c r="R54" s="67"/>
    </row>
    <row r="55" spans="2:18" ht="13.5" customHeight="1">
      <c r="B55" s="21" t="s">
        <v>97</v>
      </c>
      <c r="C55" s="83" t="s">
        <v>19</v>
      </c>
      <c r="D55" s="62">
        <f aca="true" t="shared" si="11" ref="D55:Q55">+D50/D27</f>
        <v>2.5592006661115736</v>
      </c>
      <c r="E55" s="62">
        <f t="shared" si="11"/>
        <v>0.4704192992533027</v>
      </c>
      <c r="F55" s="62">
        <f t="shared" si="11"/>
        <v>1.8651907491599131</v>
      </c>
      <c r="G55" s="62">
        <f t="shared" si="11"/>
        <v>1.5679070869874379</v>
      </c>
      <c r="H55" s="62">
        <f t="shared" si="11"/>
        <v>2.6974296205630357</v>
      </c>
      <c r="I55" s="62">
        <f t="shared" si="11"/>
        <v>2.423050693339395</v>
      </c>
      <c r="J55" s="62">
        <f t="shared" si="11"/>
        <v>-0.3224316334072432</v>
      </c>
      <c r="K55" s="62">
        <f t="shared" si="11"/>
        <v>3.003974706413731</v>
      </c>
      <c r="L55" s="62">
        <f t="shared" si="11"/>
        <v>5.498967368855845</v>
      </c>
      <c r="M55" s="62">
        <f t="shared" si="11"/>
        <v>3.645177926766374</v>
      </c>
      <c r="N55" s="62">
        <f t="shared" si="11"/>
        <v>4.704165561156805</v>
      </c>
      <c r="O55" s="62">
        <f t="shared" si="11"/>
        <v>5.678387096774194</v>
      </c>
      <c r="P55" s="62">
        <f t="shared" si="11"/>
        <v>8.267224409448819</v>
      </c>
      <c r="Q55" s="62">
        <f t="shared" si="11"/>
        <v>9.61729931549471</v>
      </c>
      <c r="R55" s="73"/>
    </row>
    <row r="56" spans="3:18" ht="13.5" customHeight="1">
      <c r="C56" s="85"/>
      <c r="D56" s="23"/>
      <c r="E56" s="23"/>
      <c r="F56" s="2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ht="13.5" customHeight="1">
      <c r="B57" s="21" t="s">
        <v>102</v>
      </c>
      <c r="C57" s="83" t="s">
        <v>50</v>
      </c>
      <c r="D57" s="4">
        <f aca="true" t="shared" si="12" ref="D57:Q57">+D31/D41</f>
        <v>0.007404308444231944</v>
      </c>
      <c r="E57" s="4">
        <f t="shared" si="12"/>
        <v>-0.00603363547013214</v>
      </c>
      <c r="F57" s="4">
        <f t="shared" si="12"/>
        <v>-0.0037989700265379316</v>
      </c>
      <c r="G57" s="4">
        <f t="shared" si="12"/>
        <v>0.007465402973798977</v>
      </c>
      <c r="H57" s="4">
        <f t="shared" si="12"/>
        <v>0.0035278380382725376</v>
      </c>
      <c r="I57" s="4">
        <f t="shared" si="12"/>
        <v>0.00859089836648023</v>
      </c>
      <c r="J57" s="4">
        <f t="shared" si="12"/>
        <v>-0.021886587016655877</v>
      </c>
      <c r="K57" s="4">
        <f t="shared" si="12"/>
        <v>0.09127757322993711</v>
      </c>
      <c r="L57" s="4">
        <f t="shared" si="12"/>
        <v>0.13515066284793084</v>
      </c>
      <c r="M57" s="4">
        <f t="shared" si="12"/>
        <v>-0.010206001738335678</v>
      </c>
      <c r="N57" s="4">
        <f t="shared" si="12"/>
        <v>-0.01651013812574314</v>
      </c>
      <c r="O57" s="4">
        <f t="shared" si="12"/>
        <v>0.015990067909175218</v>
      </c>
      <c r="P57" s="4">
        <f t="shared" si="12"/>
        <v>0.03696054554310765</v>
      </c>
      <c r="Q57" s="4">
        <f t="shared" si="12"/>
        <v>0.03258296822279297</v>
      </c>
      <c r="R57" s="55"/>
    </row>
    <row r="58" spans="2:18" ht="13.5" customHeight="1">
      <c r="B58" s="21" t="s">
        <v>101</v>
      </c>
      <c r="C58" s="83" t="s">
        <v>50</v>
      </c>
      <c r="D58" s="4">
        <f>+(D28+D27)/D34</f>
        <v>0.029624223370012727</v>
      </c>
      <c r="E58" s="4">
        <f aca="true" t="shared" si="13" ref="E58:P58">+(E28+E27)/E34</f>
        <v>0.024932933975778095</v>
      </c>
      <c r="F58" s="4">
        <f t="shared" si="13"/>
        <v>0.014672706415572537</v>
      </c>
      <c r="G58" s="4">
        <f t="shared" si="13"/>
        <v>0.01909036814736243</v>
      </c>
      <c r="H58" s="4">
        <f t="shared" si="13"/>
        <v>0.020359997879692757</v>
      </c>
      <c r="I58" s="4">
        <f t="shared" si="13"/>
        <v>0.020704926587777322</v>
      </c>
      <c r="J58" s="4">
        <f t="shared" si="13"/>
        <v>0.007214083405366222</v>
      </c>
      <c r="K58" s="4">
        <f t="shared" si="13"/>
        <v>0.018116975433522815</v>
      </c>
      <c r="L58" s="4">
        <f t="shared" si="13"/>
        <v>0.05261847714472415</v>
      </c>
      <c r="M58" s="4">
        <f t="shared" si="13"/>
        <v>0.00937475744329616</v>
      </c>
      <c r="N58" s="4">
        <f t="shared" si="13"/>
        <v>0.004855645655003835</v>
      </c>
      <c r="O58" s="4">
        <f t="shared" si="13"/>
        <v>0.0245542933262168</v>
      </c>
      <c r="P58" s="4">
        <f t="shared" si="13"/>
        <v>0.035843704396018826</v>
      </c>
      <c r="Q58" s="4">
        <f>+(Q28+Q27)/Q34</f>
        <v>0.0201891728177756</v>
      </c>
      <c r="R58" s="55"/>
    </row>
    <row r="59" spans="2:18" ht="13.5" customHeight="1">
      <c r="B59" s="18" t="s">
        <v>33</v>
      </c>
      <c r="C59" s="86" t="s">
        <v>2</v>
      </c>
      <c r="D59" s="5"/>
      <c r="E59" s="5"/>
      <c r="F59" s="5"/>
      <c r="G59" s="5">
        <v>11135</v>
      </c>
      <c r="H59" s="5">
        <v>12220</v>
      </c>
      <c r="I59" s="5">
        <v>23271</v>
      </c>
      <c r="J59" s="5">
        <v>17617</v>
      </c>
      <c r="K59" s="5">
        <v>12233</v>
      </c>
      <c r="L59" s="5">
        <v>15953</v>
      </c>
      <c r="M59" s="5">
        <v>19430</v>
      </c>
      <c r="N59" s="5">
        <v>14405</v>
      </c>
      <c r="O59" s="5">
        <v>12775</v>
      </c>
      <c r="P59" s="5">
        <v>13652</v>
      </c>
      <c r="Q59" s="5">
        <v>20817</v>
      </c>
      <c r="R59" s="67"/>
    </row>
    <row r="60" spans="2:18" ht="13.5" customHeight="1">
      <c r="B60" s="19" t="s">
        <v>143</v>
      </c>
      <c r="C60" s="87"/>
      <c r="D60" s="1"/>
      <c r="E60" s="1"/>
      <c r="F60" s="1"/>
      <c r="G60" s="1">
        <v>5083</v>
      </c>
      <c r="H60" s="1">
        <v>5097</v>
      </c>
      <c r="I60" s="1">
        <v>17054</v>
      </c>
      <c r="J60" s="1">
        <v>11778</v>
      </c>
      <c r="K60" s="1">
        <v>5744</v>
      </c>
      <c r="L60" s="1">
        <v>3787</v>
      </c>
      <c r="M60" s="1">
        <v>6567</v>
      </c>
      <c r="N60" s="1">
        <v>6796</v>
      </c>
      <c r="O60" s="1">
        <v>4984</v>
      </c>
      <c r="P60" s="1">
        <v>6489</v>
      </c>
      <c r="Q60" s="1">
        <v>10179</v>
      </c>
      <c r="R60" s="67"/>
    </row>
    <row r="61" spans="2:18" ht="13.5" customHeight="1">
      <c r="B61" s="19" t="s">
        <v>129</v>
      </c>
      <c r="C61" s="87"/>
      <c r="D61" s="1"/>
      <c r="E61" s="1"/>
      <c r="F61" s="1"/>
      <c r="G61" s="1"/>
      <c r="H61" s="1"/>
      <c r="I61" s="1"/>
      <c r="J61" s="1">
        <v>2432</v>
      </c>
      <c r="K61" s="1">
        <v>3375</v>
      </c>
      <c r="L61" s="1">
        <v>8941</v>
      </c>
      <c r="M61" s="1">
        <v>7850</v>
      </c>
      <c r="N61" s="1">
        <v>4352</v>
      </c>
      <c r="O61" s="1">
        <v>3405</v>
      </c>
      <c r="P61" s="1">
        <v>2532</v>
      </c>
      <c r="Q61" s="1">
        <v>3908</v>
      </c>
      <c r="R61" s="67"/>
    </row>
    <row r="62" spans="2:18" ht="13.5" customHeight="1">
      <c r="B62" s="19" t="s">
        <v>130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v>1693</v>
      </c>
      <c r="O62" s="1">
        <v>1638</v>
      </c>
      <c r="P62" s="1">
        <v>1982</v>
      </c>
      <c r="Q62" s="1">
        <v>1268</v>
      </c>
      <c r="R62" s="67"/>
    </row>
    <row r="63" spans="2:18" ht="13.5" customHeight="1">
      <c r="B63" s="19" t="s">
        <v>131</v>
      </c>
      <c r="C63" s="87"/>
      <c r="D63" s="1"/>
      <c r="E63" s="1"/>
      <c r="F63" s="1"/>
      <c r="G63" s="1">
        <v>6312</v>
      </c>
      <c r="H63" s="1">
        <v>7486</v>
      </c>
      <c r="I63" s="1">
        <v>7106</v>
      </c>
      <c r="J63" s="1">
        <v>3704</v>
      </c>
      <c r="K63" s="1">
        <v>3558</v>
      </c>
      <c r="L63" s="1">
        <v>3364</v>
      </c>
      <c r="M63" s="1">
        <v>5294</v>
      </c>
      <c r="N63" s="1">
        <v>1772</v>
      </c>
      <c r="O63" s="1">
        <v>2909</v>
      </c>
      <c r="P63" s="1">
        <v>3265</v>
      </c>
      <c r="Q63" s="1">
        <v>5840</v>
      </c>
      <c r="R63" s="67"/>
    </row>
    <row r="64" spans="2:18" ht="13.5" customHeight="1">
      <c r="B64" s="20" t="s">
        <v>133</v>
      </c>
      <c r="C64" s="88"/>
      <c r="D64" s="2"/>
      <c r="E64" s="2"/>
      <c r="F64" s="2"/>
      <c r="G64" s="2">
        <v>-260</v>
      </c>
      <c r="H64" s="2">
        <v>-363</v>
      </c>
      <c r="I64" s="2">
        <v>-439</v>
      </c>
      <c r="J64" s="2">
        <v>-298</v>
      </c>
      <c r="K64" s="2">
        <v>-445</v>
      </c>
      <c r="L64" s="2">
        <v>-140</v>
      </c>
      <c r="M64" s="2">
        <v>-281</v>
      </c>
      <c r="N64" s="2">
        <v>-209</v>
      </c>
      <c r="O64" s="2">
        <v>-162</v>
      </c>
      <c r="P64" s="2">
        <v>-618</v>
      </c>
      <c r="Q64" s="2">
        <v>-378</v>
      </c>
      <c r="R64" s="67"/>
    </row>
    <row r="65" spans="2:18" ht="13.5" customHeight="1">
      <c r="B65" s="18" t="s">
        <v>30</v>
      </c>
      <c r="C65" s="86" t="s">
        <v>2</v>
      </c>
      <c r="D65" s="5">
        <v>17665</v>
      </c>
      <c r="E65" s="5">
        <v>16967</v>
      </c>
      <c r="F65" s="5">
        <v>14891</v>
      </c>
      <c r="G65" s="5">
        <v>13094</v>
      </c>
      <c r="H65" s="5">
        <v>11988</v>
      </c>
      <c r="I65" s="5">
        <v>12015</v>
      </c>
      <c r="J65" s="5">
        <v>14911</v>
      </c>
      <c r="K65" s="5">
        <v>15685</v>
      </c>
      <c r="L65" s="5">
        <v>16275</v>
      </c>
      <c r="M65" s="5">
        <v>18696</v>
      </c>
      <c r="N65" s="5">
        <v>17753</v>
      </c>
      <c r="O65" s="5">
        <v>14875</v>
      </c>
      <c r="P65" s="5">
        <v>12553</v>
      </c>
      <c r="Q65" s="5">
        <v>12961</v>
      </c>
      <c r="R65" s="67"/>
    </row>
    <row r="66" spans="2:18" ht="13.5" customHeight="1">
      <c r="B66" s="19" t="s">
        <v>142</v>
      </c>
      <c r="C66" s="87"/>
      <c r="D66" s="1"/>
      <c r="E66" s="1"/>
      <c r="F66" s="1"/>
      <c r="G66" s="1">
        <v>8290</v>
      </c>
      <c r="H66" s="1">
        <v>6593</v>
      </c>
      <c r="I66" s="1">
        <v>6941</v>
      </c>
      <c r="J66" s="1">
        <v>8586</v>
      </c>
      <c r="K66" s="1">
        <v>9837</v>
      </c>
      <c r="L66" s="1">
        <v>10101</v>
      </c>
      <c r="M66" s="1">
        <v>9816</v>
      </c>
      <c r="N66" s="1">
        <v>8905</v>
      </c>
      <c r="O66" s="1">
        <v>7139</v>
      </c>
      <c r="P66" s="1">
        <v>6732</v>
      </c>
      <c r="Q66" s="1">
        <v>6713</v>
      </c>
      <c r="R66" s="67"/>
    </row>
    <row r="67" spans="2:18" ht="13.5" customHeight="1">
      <c r="B67" s="19" t="s">
        <v>129</v>
      </c>
      <c r="C67" s="87"/>
      <c r="D67" s="1"/>
      <c r="E67" s="1"/>
      <c r="F67" s="1"/>
      <c r="G67" s="1"/>
      <c r="H67" s="1"/>
      <c r="I67" s="1"/>
      <c r="J67" s="1">
        <v>2741</v>
      </c>
      <c r="K67" s="1">
        <v>2662</v>
      </c>
      <c r="L67" s="1">
        <v>3399</v>
      </c>
      <c r="M67" s="1">
        <v>5449</v>
      </c>
      <c r="N67" s="1">
        <v>5594</v>
      </c>
      <c r="O67" s="1">
        <v>5091</v>
      </c>
      <c r="P67" s="1">
        <v>3556</v>
      </c>
      <c r="Q67" s="1">
        <v>3512</v>
      </c>
      <c r="R67" s="67"/>
    </row>
    <row r="68" spans="2:18" ht="13.5" customHeight="1">
      <c r="B68" s="19" t="s">
        <v>130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v>1871</v>
      </c>
      <c r="O68" s="1">
        <v>1668</v>
      </c>
      <c r="P68" s="1">
        <v>1571</v>
      </c>
      <c r="Q68" s="1">
        <v>1413</v>
      </c>
      <c r="R68" s="67"/>
    </row>
    <row r="69" spans="2:18" ht="13.5" customHeight="1">
      <c r="B69" s="19" t="s">
        <v>131</v>
      </c>
      <c r="C69" s="87"/>
      <c r="D69" s="1"/>
      <c r="E69" s="1"/>
      <c r="F69" s="1"/>
      <c r="G69" s="1">
        <v>4883</v>
      </c>
      <c r="H69" s="1">
        <v>5443</v>
      </c>
      <c r="I69" s="1">
        <v>5158</v>
      </c>
      <c r="J69" s="1">
        <v>3625</v>
      </c>
      <c r="K69" s="1">
        <v>3503</v>
      </c>
      <c r="L69" s="1">
        <v>3194</v>
      </c>
      <c r="M69" s="1">
        <v>3834</v>
      </c>
      <c r="N69" s="1">
        <v>1687</v>
      </c>
      <c r="O69" s="1">
        <v>1294</v>
      </c>
      <c r="P69" s="1">
        <v>956</v>
      </c>
      <c r="Q69" s="1">
        <v>1638</v>
      </c>
      <c r="R69" s="67"/>
    </row>
    <row r="70" spans="2:18" ht="13.5" customHeight="1">
      <c r="B70" s="20" t="s">
        <v>134</v>
      </c>
      <c r="C70" s="88"/>
      <c r="D70" s="2"/>
      <c r="E70" s="2"/>
      <c r="F70" s="2"/>
      <c r="G70" s="2">
        <v>-79</v>
      </c>
      <c r="H70" s="2">
        <v>-48</v>
      </c>
      <c r="I70" s="2">
        <v>-85</v>
      </c>
      <c r="J70" s="2">
        <v>-41</v>
      </c>
      <c r="K70" s="2">
        <v>-317</v>
      </c>
      <c r="L70" s="2">
        <v>-419</v>
      </c>
      <c r="M70" s="2">
        <v>-403</v>
      </c>
      <c r="N70" s="2">
        <v>-304</v>
      </c>
      <c r="O70" s="2">
        <v>-317</v>
      </c>
      <c r="P70" s="2">
        <v>-263</v>
      </c>
      <c r="Q70" s="2">
        <v>-316</v>
      </c>
      <c r="R70" s="67"/>
    </row>
    <row r="71" spans="2:18" ht="13.5" customHeight="1">
      <c r="B71" s="18" t="s">
        <v>20</v>
      </c>
      <c r="C71" s="86" t="s">
        <v>2</v>
      </c>
      <c r="D71" s="5">
        <v>11281</v>
      </c>
      <c r="E71" s="5">
        <v>8411</v>
      </c>
      <c r="F71" s="5">
        <v>6451</v>
      </c>
      <c r="G71" s="5">
        <v>6176</v>
      </c>
      <c r="H71" s="5">
        <v>6129</v>
      </c>
      <c r="I71" s="5">
        <v>6079</v>
      </c>
      <c r="J71" s="5">
        <v>5297</v>
      </c>
      <c r="K71" s="5">
        <v>6750</v>
      </c>
      <c r="L71" s="5">
        <v>6328</v>
      </c>
      <c r="M71" s="5">
        <v>8205</v>
      </c>
      <c r="N71" s="5">
        <v>8926</v>
      </c>
      <c r="O71" s="5">
        <v>7714</v>
      </c>
      <c r="P71" s="5">
        <v>7945</v>
      </c>
      <c r="Q71" s="5">
        <v>7623</v>
      </c>
      <c r="R71" s="67"/>
    </row>
    <row r="72" spans="2:18" ht="13.5" customHeight="1">
      <c r="B72" s="19" t="s">
        <v>142</v>
      </c>
      <c r="C72" s="87"/>
      <c r="D72" s="1"/>
      <c r="E72" s="1"/>
      <c r="F72" s="1"/>
      <c r="G72" s="1"/>
      <c r="H72" s="1"/>
      <c r="I72" s="1"/>
      <c r="J72" s="1"/>
      <c r="K72" s="1">
        <v>2317</v>
      </c>
      <c r="L72" s="1">
        <v>2112</v>
      </c>
      <c r="M72" s="1">
        <v>2029</v>
      </c>
      <c r="N72" s="1">
        <v>2231</v>
      </c>
      <c r="O72" s="1">
        <v>2465</v>
      </c>
      <c r="P72" s="1">
        <v>2825</v>
      </c>
      <c r="Q72" s="1">
        <v>2590</v>
      </c>
      <c r="R72" s="67"/>
    </row>
    <row r="73" spans="2:18" ht="13.5" customHeight="1">
      <c r="B73" s="19" t="s">
        <v>129</v>
      </c>
      <c r="C73" s="87"/>
      <c r="D73" s="1"/>
      <c r="E73" s="1"/>
      <c r="F73" s="1"/>
      <c r="G73" s="1"/>
      <c r="H73" s="1"/>
      <c r="I73" s="1"/>
      <c r="J73" s="1"/>
      <c r="K73" s="1">
        <v>2351</v>
      </c>
      <c r="L73" s="1">
        <v>1836</v>
      </c>
      <c r="M73" s="1">
        <v>2891</v>
      </c>
      <c r="N73" s="1">
        <v>3115</v>
      </c>
      <c r="O73" s="1">
        <v>3017</v>
      </c>
      <c r="P73" s="1">
        <v>3425</v>
      </c>
      <c r="Q73" s="1">
        <v>3445</v>
      </c>
      <c r="R73" s="67"/>
    </row>
    <row r="74" spans="2:18" ht="13.5" customHeight="1">
      <c r="B74" s="19" t="s">
        <v>130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1195</v>
      </c>
      <c r="P74" s="1">
        <v>1292</v>
      </c>
      <c r="Q74" s="1">
        <v>1198</v>
      </c>
      <c r="R74" s="67"/>
    </row>
    <row r="75" spans="2:18" ht="13.5" customHeight="1">
      <c r="B75" s="20" t="s">
        <v>131</v>
      </c>
      <c r="C75" s="88"/>
      <c r="D75" s="2"/>
      <c r="E75" s="2"/>
      <c r="F75" s="2"/>
      <c r="G75" s="2"/>
      <c r="H75" s="2"/>
      <c r="I75" s="2"/>
      <c r="J75" s="2"/>
      <c r="K75" s="2">
        <v>2081</v>
      </c>
      <c r="L75" s="2">
        <v>2379</v>
      </c>
      <c r="M75" s="2">
        <v>3283</v>
      </c>
      <c r="N75" s="2">
        <v>3579</v>
      </c>
      <c r="O75" s="2">
        <v>1035</v>
      </c>
      <c r="P75" s="2">
        <v>402</v>
      </c>
      <c r="Q75" s="2">
        <v>388</v>
      </c>
      <c r="R75" s="67"/>
    </row>
    <row r="76" spans="2:18" ht="13.5" customHeight="1">
      <c r="B76" s="18" t="s">
        <v>44</v>
      </c>
      <c r="C76" s="86" t="s">
        <v>6</v>
      </c>
      <c r="D76" s="5">
        <v>7528</v>
      </c>
      <c r="E76" s="5">
        <v>7603</v>
      </c>
      <c r="F76" s="5">
        <v>7183</v>
      </c>
      <c r="G76" s="5">
        <v>7233</v>
      </c>
      <c r="H76" s="5">
        <v>7184</v>
      </c>
      <c r="I76" s="5">
        <v>7765</v>
      </c>
      <c r="J76" s="5">
        <v>8258</v>
      </c>
      <c r="K76" s="5">
        <v>10993</v>
      </c>
      <c r="L76" s="5">
        <v>12640</v>
      </c>
      <c r="M76" s="5">
        <v>11985</v>
      </c>
      <c r="N76" s="5">
        <v>13406</v>
      </c>
      <c r="O76" s="5">
        <v>11392</v>
      </c>
      <c r="P76" s="5">
        <v>12006</v>
      </c>
      <c r="Q76" s="5">
        <v>12736</v>
      </c>
      <c r="R76" s="67"/>
    </row>
    <row r="77" spans="2:18" ht="13.5" customHeight="1">
      <c r="B77" s="19" t="s">
        <v>143</v>
      </c>
      <c r="C77" s="87"/>
      <c r="D77" s="1"/>
      <c r="E77" s="1"/>
      <c r="F77" s="1"/>
      <c r="G77" s="1"/>
      <c r="H77" s="1"/>
      <c r="I77" s="1"/>
      <c r="J77" s="1"/>
      <c r="K77" s="1">
        <v>6619</v>
      </c>
      <c r="L77" s="1">
        <v>6514</v>
      </c>
      <c r="M77" s="1">
        <v>5778</v>
      </c>
      <c r="N77" s="1">
        <v>5601</v>
      </c>
      <c r="O77" s="1">
        <v>5184</v>
      </c>
      <c r="P77" s="1">
        <v>5249</v>
      </c>
      <c r="Q77" s="1">
        <v>4307</v>
      </c>
      <c r="R77" s="67"/>
    </row>
    <row r="78" spans="2:18" ht="13.5" customHeight="1">
      <c r="B78" s="19" t="s">
        <v>129</v>
      </c>
      <c r="C78" s="87"/>
      <c r="D78" s="1"/>
      <c r="E78" s="1"/>
      <c r="F78" s="1"/>
      <c r="G78" s="1"/>
      <c r="H78" s="1"/>
      <c r="I78" s="1"/>
      <c r="J78" s="1"/>
      <c r="K78" s="1">
        <v>2398</v>
      </c>
      <c r="L78" s="1">
        <v>4224</v>
      </c>
      <c r="M78" s="1">
        <v>3952</v>
      </c>
      <c r="N78" s="1">
        <v>5757</v>
      </c>
      <c r="O78" s="1">
        <v>4362</v>
      </c>
      <c r="P78" s="1">
        <v>5189</v>
      </c>
      <c r="Q78" s="1">
        <v>5650</v>
      </c>
      <c r="R78" s="67"/>
    </row>
    <row r="79" spans="2:18" ht="13.5" customHeight="1">
      <c r="B79" s="19" t="s">
        <v>130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888</v>
      </c>
      <c r="P79" s="1">
        <v>886</v>
      </c>
      <c r="Q79" s="1">
        <v>886</v>
      </c>
      <c r="R79" s="67"/>
    </row>
    <row r="80" spans="2:18" ht="13.5" customHeight="1">
      <c r="B80" s="20" t="s">
        <v>131</v>
      </c>
      <c r="C80" s="88"/>
      <c r="D80" s="2"/>
      <c r="E80" s="2"/>
      <c r="F80" s="2"/>
      <c r="G80" s="2"/>
      <c r="H80" s="2"/>
      <c r="I80" s="2"/>
      <c r="J80" s="2"/>
      <c r="K80" s="2">
        <v>1976</v>
      </c>
      <c r="L80" s="2">
        <v>1902</v>
      </c>
      <c r="M80" s="2">
        <v>2255</v>
      </c>
      <c r="N80" s="2">
        <v>2048</v>
      </c>
      <c r="O80" s="2">
        <v>958</v>
      </c>
      <c r="P80" s="2">
        <v>682</v>
      </c>
      <c r="Q80" s="2">
        <v>1893</v>
      </c>
      <c r="R80" s="67"/>
    </row>
    <row r="81" spans="16:18" ht="13.5" customHeight="1">
      <c r="P81" s="10"/>
      <c r="Q81" s="10"/>
      <c r="R81" s="67"/>
    </row>
    <row r="82" spans="2:18" ht="13.5" customHeight="1">
      <c r="B82" s="21" t="s">
        <v>21</v>
      </c>
      <c r="C82" s="89" t="s">
        <v>49</v>
      </c>
      <c r="D82" s="22">
        <v>439459</v>
      </c>
      <c r="E82" s="22">
        <v>439461</v>
      </c>
      <c r="F82" s="3">
        <v>439463</v>
      </c>
      <c r="G82" s="3">
        <v>439463</v>
      </c>
      <c r="H82" s="3">
        <v>439463</v>
      </c>
      <c r="I82" s="3">
        <v>439463</v>
      </c>
      <c r="J82" s="3">
        <v>439463</v>
      </c>
      <c r="K82" s="3">
        <v>439609</v>
      </c>
      <c r="L82" s="3">
        <v>439675</v>
      </c>
      <c r="M82" s="3">
        <v>443946</v>
      </c>
      <c r="N82" s="3">
        <v>443946</v>
      </c>
      <c r="O82" s="3">
        <v>443946</v>
      </c>
      <c r="P82" s="3">
        <v>443946</v>
      </c>
      <c r="Q82" s="3">
        <v>442995.6</v>
      </c>
      <c r="R82" s="67"/>
    </row>
    <row r="83" spans="2:18" ht="13.5" customHeight="1">
      <c r="B83" s="21" t="s">
        <v>26</v>
      </c>
      <c r="C83" s="83" t="s">
        <v>6</v>
      </c>
      <c r="D83" s="22">
        <v>40488</v>
      </c>
      <c r="E83" s="22">
        <v>41241</v>
      </c>
      <c r="F83" s="22">
        <v>40635</v>
      </c>
      <c r="G83" s="3">
        <v>39578</v>
      </c>
      <c r="H83" s="3">
        <v>38727</v>
      </c>
      <c r="I83" s="3">
        <v>40162</v>
      </c>
      <c r="J83" s="3">
        <v>38426</v>
      </c>
      <c r="K83" s="3">
        <v>27977</v>
      </c>
      <c r="L83" s="3">
        <v>24736</v>
      </c>
      <c r="M83" s="3">
        <v>43755</v>
      </c>
      <c r="N83" s="3">
        <v>55160</v>
      </c>
      <c r="O83" s="3">
        <v>53661</v>
      </c>
      <c r="P83" s="3">
        <v>48692</v>
      </c>
      <c r="Q83" s="3">
        <v>54342</v>
      </c>
      <c r="R83" s="67"/>
    </row>
    <row r="84" spans="2:18" ht="13.5" customHeight="1">
      <c r="B84" s="18" t="s">
        <v>27</v>
      </c>
      <c r="C84" s="90" t="s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68"/>
    </row>
    <row r="85" spans="2:18" ht="13.5" customHeight="1">
      <c r="B85" s="19" t="s">
        <v>22</v>
      </c>
      <c r="C85" s="90"/>
      <c r="D85" s="14">
        <v>0.516</v>
      </c>
      <c r="E85" s="14">
        <v>0.502</v>
      </c>
      <c r="F85" s="14">
        <v>0.48</v>
      </c>
      <c r="G85" s="14">
        <v>0.453</v>
      </c>
      <c r="H85" s="14">
        <v>0.4725</v>
      </c>
      <c r="I85" s="14">
        <v>0.4659</v>
      </c>
      <c r="J85" s="14">
        <v>0.472</v>
      </c>
      <c r="K85" s="14">
        <v>0.4553</v>
      </c>
      <c r="L85" s="14">
        <f>49.3%+0.92%</f>
        <v>0.5022</v>
      </c>
      <c r="M85" s="14">
        <v>0.4868</v>
      </c>
      <c r="N85" s="14">
        <v>0.473</v>
      </c>
      <c r="O85" s="14">
        <v>0.4356</v>
      </c>
      <c r="P85" s="14">
        <v>0.4458</v>
      </c>
      <c r="Q85" s="14">
        <v>0.3913</v>
      </c>
      <c r="R85" s="76"/>
    </row>
    <row r="86" spans="2:18" ht="13.5" customHeight="1">
      <c r="B86" s="19" t="s">
        <v>23</v>
      </c>
      <c r="C86" s="90"/>
      <c r="D86" s="14">
        <v>0.207</v>
      </c>
      <c r="E86" s="14">
        <v>0.197</v>
      </c>
      <c r="F86" s="14">
        <v>0.195</v>
      </c>
      <c r="G86" s="14">
        <v>0.195</v>
      </c>
      <c r="H86" s="14">
        <v>0.1877</v>
      </c>
      <c r="I86" s="14">
        <v>0.1882</v>
      </c>
      <c r="J86" s="14">
        <v>0.1738</v>
      </c>
      <c r="K86" s="14">
        <v>0.1534</v>
      </c>
      <c r="L86" s="14">
        <v>0.1222</v>
      </c>
      <c r="M86" s="14">
        <v>0.1116</v>
      </c>
      <c r="N86" s="14">
        <v>0.1089</v>
      </c>
      <c r="O86" s="14">
        <v>0.1063</v>
      </c>
      <c r="P86" s="14">
        <v>0.1006</v>
      </c>
      <c r="Q86" s="14">
        <v>0.0997</v>
      </c>
      <c r="R86" s="76"/>
    </row>
    <row r="87" spans="2:18" ht="13.5" customHeight="1">
      <c r="B87" s="19" t="s">
        <v>24</v>
      </c>
      <c r="C87" s="90"/>
      <c r="D87" s="14">
        <v>0.041</v>
      </c>
      <c r="E87" s="14">
        <v>0.0611</v>
      </c>
      <c r="F87" s="14">
        <v>0.089</v>
      </c>
      <c r="G87" s="14">
        <v>0.118</v>
      </c>
      <c r="H87" s="14">
        <v>0.1067</v>
      </c>
      <c r="I87" s="14">
        <v>0.0883</v>
      </c>
      <c r="J87" s="14">
        <v>0.1111</v>
      </c>
      <c r="K87" s="14">
        <v>0.2283</v>
      </c>
      <c r="L87" s="14">
        <v>0.2441</v>
      </c>
      <c r="M87" s="14">
        <v>0.1628</v>
      </c>
      <c r="N87" s="14">
        <v>0.1368</v>
      </c>
      <c r="O87" s="14">
        <v>0.1765</v>
      </c>
      <c r="P87" s="14">
        <v>0.2082</v>
      </c>
      <c r="Q87" s="14">
        <v>0.2071</v>
      </c>
      <c r="R87" s="76"/>
    </row>
    <row r="88" spans="2:18" ht="13.5" customHeight="1">
      <c r="B88" s="20" t="s">
        <v>25</v>
      </c>
      <c r="C88" s="91"/>
      <c r="D88" s="15">
        <v>0.236</v>
      </c>
      <c r="E88" s="15">
        <v>0.239</v>
      </c>
      <c r="F88" s="15">
        <v>0.236</v>
      </c>
      <c r="G88" s="15">
        <v>0.234</v>
      </c>
      <c r="H88" s="15">
        <v>0.2331</v>
      </c>
      <c r="I88" s="15">
        <v>0.2574</v>
      </c>
      <c r="J88" s="15">
        <v>0.2429</v>
      </c>
      <c r="K88" s="15">
        <v>0.163</v>
      </c>
      <c r="L88" s="15">
        <v>0.1315</v>
      </c>
      <c r="M88" s="15">
        <v>0.2388</v>
      </c>
      <c r="N88" s="15">
        <v>0.2814</v>
      </c>
      <c r="O88" s="15">
        <v>0.2817</v>
      </c>
      <c r="P88" s="15">
        <v>0.2454</v>
      </c>
      <c r="Q88" s="15">
        <v>0.3019</v>
      </c>
      <c r="R88" s="76"/>
    </row>
    <row r="89" spans="14:18" ht="13.5" customHeight="1">
      <c r="N89" s="26"/>
      <c r="O89" s="26"/>
      <c r="P89" s="26"/>
      <c r="Q89" s="26"/>
      <c r="R89" s="26"/>
    </row>
    <row r="90" spans="2:18" ht="13.5" customHeight="1">
      <c r="B90" s="21" t="s">
        <v>4</v>
      </c>
      <c r="C90" s="83" t="s">
        <v>5</v>
      </c>
      <c r="D90" s="46">
        <v>6</v>
      </c>
      <c r="E90" s="46">
        <v>5</v>
      </c>
      <c r="F90" s="46">
        <v>3</v>
      </c>
      <c r="G90" s="46">
        <v>3</v>
      </c>
      <c r="H90" s="46">
        <v>3</v>
      </c>
      <c r="I90" s="46">
        <v>3</v>
      </c>
      <c r="J90" s="46">
        <v>3</v>
      </c>
      <c r="K90" s="46">
        <v>3</v>
      </c>
      <c r="L90" s="46">
        <v>6</v>
      </c>
      <c r="M90" s="46">
        <v>6</v>
      </c>
      <c r="N90" s="46">
        <v>3</v>
      </c>
      <c r="O90" s="46">
        <v>3</v>
      </c>
      <c r="P90" s="46">
        <v>6</v>
      </c>
      <c r="Q90" s="46">
        <v>6</v>
      </c>
      <c r="R90" s="77"/>
    </row>
    <row r="91" spans="2:18" ht="13.5" customHeight="1">
      <c r="B91" s="21" t="s">
        <v>91</v>
      </c>
      <c r="C91" s="83" t="s">
        <v>50</v>
      </c>
      <c r="D91" s="64">
        <f aca="true" t="shared" si="14" ref="D91:Q91">+D90/D46</f>
        <v>2.3715415019762847</v>
      </c>
      <c r="E91" s="64">
        <f t="shared" si="14"/>
        <v>-2.4875621890547266</v>
      </c>
      <c r="F91" s="64">
        <f t="shared" si="14"/>
        <v>-2.380952380952381</v>
      </c>
      <c r="G91" s="64">
        <f t="shared" si="14"/>
        <v>1.214574898785425</v>
      </c>
      <c r="H91" s="64">
        <f t="shared" si="14"/>
        <v>2.586206896551724</v>
      </c>
      <c r="I91" s="64">
        <f t="shared" si="14"/>
        <v>1.0638297872340425</v>
      </c>
      <c r="J91" s="64">
        <f t="shared" si="14"/>
        <v>-0.4431314623338257</v>
      </c>
      <c r="K91" s="64">
        <f t="shared" si="14"/>
        <v>0.09416195856873823</v>
      </c>
      <c r="L91" s="64">
        <f t="shared" si="14"/>
        <v>0.08368200836820083</v>
      </c>
      <c r="M91" s="64">
        <f t="shared" si="14"/>
        <v>-1.1695906432748537</v>
      </c>
      <c r="N91" s="64">
        <f t="shared" si="14"/>
        <v>-0.41841004184100417</v>
      </c>
      <c r="O91" s="64">
        <f t="shared" si="14"/>
        <v>0.4172461752433936</v>
      </c>
      <c r="P91" s="64">
        <f t="shared" si="14"/>
        <v>0.35046728971962615</v>
      </c>
      <c r="Q91" s="64">
        <f t="shared" si="14"/>
        <v>0.3424657534246575</v>
      </c>
      <c r="R91" s="78"/>
    </row>
    <row r="93" spans="2:18" ht="13.5" customHeight="1">
      <c r="B93" s="18" t="s">
        <v>28</v>
      </c>
      <c r="C93" s="82" t="s">
        <v>5</v>
      </c>
      <c r="D93" s="7">
        <v>524</v>
      </c>
      <c r="E93" s="7">
        <v>656</v>
      </c>
      <c r="F93" s="7">
        <v>604</v>
      </c>
      <c r="G93" s="7">
        <v>535</v>
      </c>
      <c r="H93" s="7">
        <v>559</v>
      </c>
      <c r="I93" s="7">
        <v>458</v>
      </c>
      <c r="J93" s="7">
        <v>433</v>
      </c>
      <c r="K93" s="7">
        <v>1195</v>
      </c>
      <c r="L93" s="7">
        <v>1998</v>
      </c>
      <c r="M93" s="7">
        <v>1319</v>
      </c>
      <c r="N93" s="7">
        <v>541</v>
      </c>
      <c r="O93" s="7">
        <v>454</v>
      </c>
      <c r="P93" s="7">
        <v>480</v>
      </c>
      <c r="Q93" s="7">
        <v>693</v>
      </c>
      <c r="R93" s="75"/>
    </row>
    <row r="94" spans="2:18" ht="13.5" customHeight="1">
      <c r="B94" s="20" t="s">
        <v>29</v>
      </c>
      <c r="C94" s="69" t="s">
        <v>5</v>
      </c>
      <c r="D94" s="16">
        <v>402</v>
      </c>
      <c r="E94" s="16">
        <v>412</v>
      </c>
      <c r="F94" s="16">
        <v>426</v>
      </c>
      <c r="G94" s="16">
        <v>350</v>
      </c>
      <c r="H94" s="16">
        <v>330</v>
      </c>
      <c r="I94" s="16">
        <v>145</v>
      </c>
      <c r="J94" s="16">
        <v>191</v>
      </c>
      <c r="K94" s="16">
        <v>374</v>
      </c>
      <c r="L94" s="16">
        <v>871</v>
      </c>
      <c r="M94" s="16">
        <v>351</v>
      </c>
      <c r="N94" s="16">
        <v>194</v>
      </c>
      <c r="O94" s="16">
        <v>235</v>
      </c>
      <c r="P94" s="16">
        <v>327</v>
      </c>
      <c r="Q94" s="16">
        <v>426</v>
      </c>
      <c r="R94" s="75"/>
    </row>
    <row r="95" spans="4:18" ht="13.5" customHeight="1">
      <c r="D95" s="23"/>
      <c r="E95" s="23"/>
      <c r="F95" s="23"/>
      <c r="G95" s="6"/>
      <c r="H95" s="6"/>
      <c r="I95" s="6"/>
      <c r="J95" s="6"/>
      <c r="P95" s="10"/>
      <c r="Q95" s="10"/>
      <c r="R95" s="10"/>
    </row>
    <row r="96" spans="2:18" ht="13.5" customHeight="1">
      <c r="B96" s="21" t="s">
        <v>34</v>
      </c>
      <c r="C96" s="83" t="s">
        <v>2</v>
      </c>
      <c r="D96" s="3">
        <v>246863</v>
      </c>
      <c r="E96" s="3">
        <v>214619</v>
      </c>
      <c r="F96" s="3">
        <v>211671</v>
      </c>
      <c r="G96" s="3">
        <v>205843</v>
      </c>
      <c r="H96" s="3">
        <v>206538</v>
      </c>
      <c r="I96" s="3">
        <v>203748</v>
      </c>
      <c r="J96" s="3">
        <v>185090</v>
      </c>
      <c r="K96" s="3">
        <v>193817</v>
      </c>
      <c r="L96" s="3">
        <v>211603</v>
      </c>
      <c r="M96" s="3">
        <v>180612</v>
      </c>
      <c r="N96" s="3">
        <v>173641</v>
      </c>
      <c r="O96" s="3">
        <v>173160</v>
      </c>
      <c r="P96" s="3">
        <v>170904</v>
      </c>
      <c r="Q96" s="3">
        <v>172095</v>
      </c>
      <c r="R96" s="67"/>
    </row>
    <row r="97" spans="2:18" ht="13.5" customHeight="1">
      <c r="B97" s="21" t="s">
        <v>35</v>
      </c>
      <c r="C97" s="83" t="s">
        <v>2</v>
      </c>
      <c r="D97" s="3">
        <v>6349</v>
      </c>
      <c r="E97" s="3">
        <v>3503</v>
      </c>
      <c r="F97" s="3">
        <v>1014</v>
      </c>
      <c r="G97" s="3">
        <v>2146</v>
      </c>
      <c r="H97" s="3">
        <v>3196</v>
      </c>
      <c r="I97" s="3">
        <v>2235</v>
      </c>
      <c r="J97" s="3">
        <v>787</v>
      </c>
      <c r="K97" s="3">
        <v>2289</v>
      </c>
      <c r="L97" s="3">
        <v>15562</v>
      </c>
      <c r="M97" s="3">
        <v>981</v>
      </c>
      <c r="N97" s="3">
        <v>1006</v>
      </c>
      <c r="O97" s="3">
        <v>50</v>
      </c>
      <c r="P97" s="3">
        <v>3688</v>
      </c>
      <c r="Q97" s="3">
        <v>1725</v>
      </c>
      <c r="R97" s="67"/>
    </row>
    <row r="98" spans="2:18" ht="13.5" customHeight="1">
      <c r="B98" s="21" t="s">
        <v>36</v>
      </c>
      <c r="C98" s="83" t="s">
        <v>2</v>
      </c>
      <c r="D98" s="3">
        <v>3015</v>
      </c>
      <c r="E98" s="3">
        <v>126</v>
      </c>
      <c r="F98" s="3">
        <v>1078</v>
      </c>
      <c r="G98" s="3">
        <v>1821</v>
      </c>
      <c r="H98" s="3">
        <v>1532</v>
      </c>
      <c r="I98" s="3">
        <v>1123</v>
      </c>
      <c r="J98" s="3">
        <v>401</v>
      </c>
      <c r="K98" s="3">
        <v>500</v>
      </c>
      <c r="L98" s="3">
        <v>6460</v>
      </c>
      <c r="M98" s="3">
        <v>574</v>
      </c>
      <c r="N98" s="3">
        <v>716</v>
      </c>
      <c r="O98" s="3">
        <v>252</v>
      </c>
      <c r="P98" s="3">
        <v>1681</v>
      </c>
      <c r="Q98" s="3">
        <v>1206</v>
      </c>
      <c r="R98" s="67"/>
    </row>
    <row r="99" spans="2:18" ht="13.5" customHeight="1">
      <c r="B99" s="21" t="s">
        <v>37</v>
      </c>
      <c r="C99" s="83" t="s">
        <v>6</v>
      </c>
      <c r="D99" s="3">
        <v>4001</v>
      </c>
      <c r="E99" s="3">
        <v>3467</v>
      </c>
      <c r="F99" s="3">
        <v>2861</v>
      </c>
      <c r="G99" s="3">
        <v>2657</v>
      </c>
      <c r="H99" s="3">
        <v>2487</v>
      </c>
      <c r="I99" s="3">
        <v>2279</v>
      </c>
      <c r="J99" s="3">
        <v>2243</v>
      </c>
      <c r="K99" s="3">
        <v>2852</v>
      </c>
      <c r="L99" s="3">
        <v>2792</v>
      </c>
      <c r="M99" s="3">
        <v>2719</v>
      </c>
      <c r="N99" s="3">
        <v>2546</v>
      </c>
      <c r="O99" s="3">
        <v>2521</v>
      </c>
      <c r="P99" s="3">
        <v>2658</v>
      </c>
      <c r="Q99" s="3">
        <v>2730</v>
      </c>
      <c r="R99" s="67"/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4">
      <selection activeCell="D13" sqref="D13"/>
    </sheetView>
  </sheetViews>
  <sheetFormatPr defaultColWidth="9.00390625" defaultRowHeight="13.5" customHeight="1"/>
  <cols>
    <col min="1" max="1" width="3.625" style="17" customWidth="1"/>
    <col min="2" max="2" width="30.125" style="17" customWidth="1"/>
    <col min="3" max="6" width="10.625" style="10" bestFit="1" customWidth="1"/>
    <col min="7" max="7" width="10.25390625" style="17" customWidth="1"/>
    <col min="8" max="16384" width="9.00390625" style="17" customWidth="1"/>
  </cols>
  <sheetData>
    <row r="2" ht="13.5" customHeight="1">
      <c r="B2" s="17" t="s">
        <v>7</v>
      </c>
    </row>
    <row r="3" ht="13.5" customHeight="1" thickBot="1">
      <c r="B3" s="17" t="s">
        <v>38</v>
      </c>
    </row>
    <row r="4" spans="1:2" ht="13.5" customHeight="1" thickBot="1">
      <c r="A4" s="30" t="s">
        <v>92</v>
      </c>
      <c r="B4" s="17" t="s">
        <v>93</v>
      </c>
    </row>
    <row r="5" spans="2:7" ht="13.5" customHeight="1">
      <c r="B5" s="18" t="s">
        <v>0</v>
      </c>
      <c r="C5" s="11" t="s">
        <v>103</v>
      </c>
      <c r="D5" s="11" t="s">
        <v>104</v>
      </c>
      <c r="E5" s="11" t="s">
        <v>105</v>
      </c>
      <c r="F5" s="11" t="s">
        <v>106</v>
      </c>
      <c r="G5" s="11" t="s">
        <v>107</v>
      </c>
    </row>
    <row r="6" spans="2:7" ht="13.5" customHeight="1">
      <c r="B6" s="19"/>
      <c r="C6" s="8" t="s">
        <v>108</v>
      </c>
      <c r="D6" s="8" t="s">
        <v>109</v>
      </c>
      <c r="E6" s="8" t="s">
        <v>110</v>
      </c>
      <c r="F6" s="8" t="s">
        <v>111</v>
      </c>
      <c r="G6" s="8" t="s">
        <v>112</v>
      </c>
    </row>
    <row r="7" spans="2:7" ht="13.5" customHeight="1">
      <c r="B7" s="20"/>
      <c r="C7" s="12" t="s">
        <v>113</v>
      </c>
      <c r="D7" s="12" t="s">
        <v>114</v>
      </c>
      <c r="E7" s="12" t="s">
        <v>115</v>
      </c>
      <c r="F7" s="12" t="s">
        <v>116</v>
      </c>
      <c r="G7" s="12" t="s">
        <v>117</v>
      </c>
    </row>
    <row r="8" spans="2:7" ht="13.5" customHeight="1">
      <c r="B8" s="18" t="s">
        <v>118</v>
      </c>
      <c r="C8" s="5">
        <v>307401</v>
      </c>
      <c r="D8" s="5">
        <v>286849</v>
      </c>
      <c r="E8" s="5">
        <v>280100</v>
      </c>
      <c r="F8" s="5">
        <v>269149</v>
      </c>
      <c r="G8" s="5">
        <v>264975</v>
      </c>
    </row>
    <row r="9" spans="2:7" ht="13.5" customHeight="1">
      <c r="B9" s="19" t="s">
        <v>8</v>
      </c>
      <c r="C9" s="1">
        <v>184159</v>
      </c>
      <c r="D9" s="1">
        <v>185450</v>
      </c>
      <c r="E9" s="1">
        <v>176433</v>
      </c>
      <c r="F9" s="1">
        <v>168599</v>
      </c>
      <c r="G9" s="1">
        <v>171029</v>
      </c>
    </row>
    <row r="10" spans="2:7" ht="13.5" customHeight="1">
      <c r="B10" s="19" t="s">
        <v>9</v>
      </c>
      <c r="C10" s="1">
        <v>65404</v>
      </c>
      <c r="D10" s="1">
        <v>38451</v>
      </c>
      <c r="E10" s="1">
        <v>49754</v>
      </c>
      <c r="F10" s="1">
        <v>48953</v>
      </c>
      <c r="G10" s="1">
        <v>44191</v>
      </c>
    </row>
    <row r="11" spans="2:7" ht="13.5" customHeight="1">
      <c r="B11" s="19" t="s">
        <v>84</v>
      </c>
      <c r="C11" s="1"/>
      <c r="D11" s="1"/>
      <c r="E11" s="1">
        <v>36188</v>
      </c>
      <c r="F11" s="1">
        <v>35681</v>
      </c>
      <c r="G11" s="1">
        <v>35838</v>
      </c>
    </row>
    <row r="12" spans="2:7" ht="13.5" customHeight="1">
      <c r="B12" s="20" t="s">
        <v>10</v>
      </c>
      <c r="C12" s="2">
        <v>57837</v>
      </c>
      <c r="D12" s="2">
        <v>62948</v>
      </c>
      <c r="E12" s="2">
        <v>17724</v>
      </c>
      <c r="F12" s="2">
        <v>15914</v>
      </c>
      <c r="G12" s="2">
        <v>13915</v>
      </c>
    </row>
    <row r="13" spans="2:7" ht="13.5" customHeight="1">
      <c r="B13" s="21" t="s">
        <v>31</v>
      </c>
      <c r="C13" s="4">
        <v>0.216</v>
      </c>
      <c r="D13" s="4">
        <v>0.187</v>
      </c>
      <c r="E13" s="4">
        <v>0.194</v>
      </c>
      <c r="F13" s="4">
        <v>0.185</v>
      </c>
      <c r="G13" s="4">
        <v>0.191</v>
      </c>
    </row>
    <row r="14" spans="2:7" ht="13.5" customHeight="1">
      <c r="B14" s="21" t="s">
        <v>12</v>
      </c>
      <c r="C14" s="3">
        <v>86836</v>
      </c>
      <c r="D14" s="3">
        <v>66796</v>
      </c>
      <c r="E14" s="3">
        <v>64357</v>
      </c>
      <c r="F14" s="3">
        <v>68175</v>
      </c>
      <c r="G14" s="3">
        <v>70131</v>
      </c>
    </row>
    <row r="15" spans="2:7" ht="13.5" customHeight="1">
      <c r="B15" s="18" t="s">
        <v>13</v>
      </c>
      <c r="C15" s="5">
        <v>26235</v>
      </c>
      <c r="D15" s="5">
        <v>5008</v>
      </c>
      <c r="E15" s="5">
        <v>4302</v>
      </c>
      <c r="F15" s="5">
        <v>10025</v>
      </c>
      <c r="G15" s="5">
        <v>12025</v>
      </c>
    </row>
    <row r="16" spans="2:7" ht="13.5" customHeight="1">
      <c r="B16" s="19" t="s">
        <v>8</v>
      </c>
      <c r="C16" s="1">
        <v>8113</v>
      </c>
      <c r="D16" s="1">
        <v>7734</v>
      </c>
      <c r="E16" s="1">
        <v>6421</v>
      </c>
      <c r="F16" s="1">
        <v>6488</v>
      </c>
      <c r="G16" s="1">
        <v>7099</v>
      </c>
    </row>
    <row r="17" spans="2:7" ht="13.5" customHeight="1">
      <c r="B17" s="19" t="s">
        <v>9</v>
      </c>
      <c r="C17" s="1">
        <v>13428</v>
      </c>
      <c r="D17" s="1">
        <v>-5697</v>
      </c>
      <c r="E17" s="1">
        <v>-6633</v>
      </c>
      <c r="F17" s="1">
        <v>-924</v>
      </c>
      <c r="G17" s="1">
        <v>1143</v>
      </c>
    </row>
    <row r="18" spans="2:7" ht="13.5" customHeight="1">
      <c r="B18" s="19" t="s">
        <v>84</v>
      </c>
      <c r="C18" s="1"/>
      <c r="D18" s="1"/>
      <c r="E18" s="1">
        <v>3327</v>
      </c>
      <c r="F18" s="1">
        <v>4560</v>
      </c>
      <c r="G18" s="1">
        <v>4548</v>
      </c>
    </row>
    <row r="19" spans="2:7" ht="13.5" customHeight="1">
      <c r="B19" s="19" t="s">
        <v>10</v>
      </c>
      <c r="C19" s="1">
        <v>4887</v>
      </c>
      <c r="D19" s="1">
        <v>3042</v>
      </c>
      <c r="E19" s="1">
        <v>1179</v>
      </c>
      <c r="F19" s="1">
        <v>-153</v>
      </c>
      <c r="G19" s="1">
        <v>-766</v>
      </c>
    </row>
    <row r="20" spans="2:7" s="27" customFormat="1" ht="13.5" customHeight="1">
      <c r="B20" s="31" t="s">
        <v>88</v>
      </c>
      <c r="C20" s="37">
        <v>0.08534454995266769</v>
      </c>
      <c r="D20" s="39">
        <v>0.017458662920212375</v>
      </c>
      <c r="E20" s="37">
        <v>0.015358800428418423</v>
      </c>
      <c r="F20" s="32">
        <v>0.037247026739835556</v>
      </c>
      <c r="G20" s="37">
        <v>0.04538163977733749</v>
      </c>
    </row>
    <row r="21" spans="2:7" s="27" customFormat="1" ht="13.5" customHeight="1">
      <c r="B21" s="33" t="s">
        <v>8</v>
      </c>
      <c r="C21" s="38">
        <v>0.044054322623385225</v>
      </c>
      <c r="D21" s="40">
        <v>0.04170396333243462</v>
      </c>
      <c r="E21" s="38">
        <v>0.03639341846479967</v>
      </c>
      <c r="F21" s="34">
        <v>0.03848184152930919</v>
      </c>
      <c r="G21" s="38">
        <v>0.04150758058574862</v>
      </c>
    </row>
    <row r="22" spans="2:7" s="27" customFormat="1" ht="13.5" customHeight="1">
      <c r="B22" s="33" t="s">
        <v>9</v>
      </c>
      <c r="C22" s="38">
        <v>0.20530854381994984</v>
      </c>
      <c r="D22" s="40">
        <v>-0.1481625965514551</v>
      </c>
      <c r="E22" s="38">
        <v>-0.13331591429834788</v>
      </c>
      <c r="F22" s="34">
        <v>-0.018875247686556493</v>
      </c>
      <c r="G22" s="38">
        <v>0.025864995134755944</v>
      </c>
    </row>
    <row r="23" spans="2:7" s="27" customFormat="1" ht="13.5" customHeight="1">
      <c r="B23" s="33" t="s">
        <v>84</v>
      </c>
      <c r="C23" s="38"/>
      <c r="D23" s="40"/>
      <c r="E23" s="38">
        <v>0.0919365535536642</v>
      </c>
      <c r="F23" s="34">
        <v>0.12779910876937306</v>
      </c>
      <c r="G23" s="38">
        <v>0.12690440314749707</v>
      </c>
    </row>
    <row r="24" spans="2:7" s="27" customFormat="1" ht="13.5" customHeight="1">
      <c r="B24" s="35" t="s">
        <v>10</v>
      </c>
      <c r="C24" s="29">
        <v>0.084496083821775</v>
      </c>
      <c r="D24" s="41">
        <v>0.048325602084260025</v>
      </c>
      <c r="E24" s="29">
        <v>0.06651997291807718</v>
      </c>
      <c r="F24" s="36">
        <v>-0.009614176197059194</v>
      </c>
      <c r="G24" s="29">
        <v>-0.05504850880344952</v>
      </c>
    </row>
    <row r="25" spans="2:7" ht="13.5" customHeight="1">
      <c r="B25" s="21" t="s">
        <v>39</v>
      </c>
      <c r="C25" s="3">
        <v>3866</v>
      </c>
      <c r="D25" s="3">
        <v>3416</v>
      </c>
      <c r="E25" s="2">
        <v>2124</v>
      </c>
      <c r="F25" s="3">
        <v>1692</v>
      </c>
      <c r="G25" s="3">
        <v>1487</v>
      </c>
    </row>
    <row r="26" spans="2:7" ht="13.5" customHeight="1">
      <c r="B26" s="21" t="s">
        <v>40</v>
      </c>
      <c r="C26" s="3">
        <v>4842</v>
      </c>
      <c r="D26" s="3">
        <v>3878</v>
      </c>
      <c r="E26" s="3">
        <v>3769</v>
      </c>
      <c r="F26" s="3">
        <v>3100</v>
      </c>
      <c r="G26" s="3">
        <v>2032</v>
      </c>
    </row>
    <row r="27" spans="2:7" ht="13.5" customHeight="1">
      <c r="B27" s="21" t="s">
        <v>41</v>
      </c>
      <c r="C27" s="3">
        <v>23905</v>
      </c>
      <c r="D27" s="3">
        <v>1074</v>
      </c>
      <c r="E27" s="3">
        <v>-1572</v>
      </c>
      <c r="F27" s="3">
        <v>7757</v>
      </c>
      <c r="G27" s="3">
        <v>13270</v>
      </c>
    </row>
    <row r="28" spans="2:7" s="27" customFormat="1" ht="13.5" customHeight="1">
      <c r="B28" s="28" t="s">
        <v>89</v>
      </c>
      <c r="C28" s="29">
        <v>0.07776487389435949</v>
      </c>
      <c r="D28" s="29">
        <v>0.0037441301869624785</v>
      </c>
      <c r="E28" s="29">
        <v>-0.005612281328097108</v>
      </c>
      <c r="F28" s="29">
        <v>0.028820467473406924</v>
      </c>
      <c r="G28" s="29">
        <v>0.050080196244928765</v>
      </c>
    </row>
    <row r="29" spans="2:7" ht="13.5" customHeight="1">
      <c r="B29" s="21" t="s">
        <v>42</v>
      </c>
      <c r="C29" s="3">
        <v>35562</v>
      </c>
      <c r="D29" s="3">
        <v>-174</v>
      </c>
      <c r="E29" s="3">
        <v>1468</v>
      </c>
      <c r="F29" s="3">
        <v>9562</v>
      </c>
      <c r="G29" s="3">
        <v>11424</v>
      </c>
    </row>
    <row r="30" spans="2:7" ht="13.5" customHeight="1">
      <c r="B30" s="21" t="s">
        <v>119</v>
      </c>
      <c r="C30" s="3">
        <v>31522</v>
      </c>
      <c r="D30" s="3">
        <v>-2278</v>
      </c>
      <c r="E30" s="3">
        <v>-3152</v>
      </c>
      <c r="F30" s="3">
        <v>3207</v>
      </c>
      <c r="G30" s="3">
        <v>7588</v>
      </c>
    </row>
    <row r="31" spans="2:7" s="27" customFormat="1" ht="13.5" customHeight="1">
      <c r="B31" s="28" t="s">
        <v>90</v>
      </c>
      <c r="C31" s="29">
        <v>0.10254358313733528</v>
      </c>
      <c r="D31" s="29">
        <v>-0.007941460489665294</v>
      </c>
      <c r="E31" s="29">
        <v>-0.011253123884327027</v>
      </c>
      <c r="F31" s="29">
        <v>0.011915333142608741</v>
      </c>
      <c r="G31" s="29">
        <v>0.028636663836210965</v>
      </c>
    </row>
    <row r="32" spans="2:7" ht="13.5" customHeight="1">
      <c r="B32" s="17" t="s">
        <v>120</v>
      </c>
      <c r="C32" s="6"/>
      <c r="D32" s="6"/>
      <c r="E32" s="6"/>
      <c r="F32" s="6"/>
      <c r="G32" s="6"/>
    </row>
    <row r="33" spans="2:7" ht="13.5" customHeight="1">
      <c r="B33" s="18" t="s">
        <v>14</v>
      </c>
      <c r="C33" s="5">
        <v>546329</v>
      </c>
      <c r="D33" s="5">
        <v>528227</v>
      </c>
      <c r="E33" s="5">
        <v>452463</v>
      </c>
      <c r="F33" s="5">
        <v>442163</v>
      </c>
      <c r="G33" s="5">
        <v>426909</v>
      </c>
    </row>
    <row r="34" spans="2:7" ht="13.5" customHeight="1">
      <c r="B34" s="19" t="s">
        <v>8</v>
      </c>
      <c r="C34" s="1">
        <v>220018</v>
      </c>
      <c r="D34" s="1">
        <v>285926</v>
      </c>
      <c r="E34" s="1">
        <v>219790</v>
      </c>
      <c r="F34" s="1">
        <v>167197</v>
      </c>
      <c r="G34" s="1">
        <v>162578</v>
      </c>
    </row>
    <row r="35" spans="2:7" ht="13.5" customHeight="1">
      <c r="B35" s="19" t="s">
        <v>9</v>
      </c>
      <c r="C35" s="1">
        <v>69902</v>
      </c>
      <c r="D35" s="1">
        <v>76352</v>
      </c>
      <c r="E35" s="1">
        <v>62135</v>
      </c>
      <c r="F35" s="1">
        <v>56565</v>
      </c>
      <c r="G35" s="1">
        <v>56817</v>
      </c>
    </row>
    <row r="36" spans="2:7" ht="13.5" customHeight="1">
      <c r="B36" s="19" t="s">
        <v>84</v>
      </c>
      <c r="C36" s="1"/>
      <c r="D36" s="1"/>
      <c r="E36" s="1">
        <v>53901</v>
      </c>
      <c r="F36" s="1">
        <v>45039</v>
      </c>
      <c r="G36" s="1">
        <v>45932</v>
      </c>
    </row>
    <row r="37" spans="2:7" ht="13.5" customHeight="1">
      <c r="B37" s="19" t="s">
        <v>10</v>
      </c>
      <c r="C37" s="1">
        <v>265201</v>
      </c>
      <c r="D37" s="1">
        <v>175284</v>
      </c>
      <c r="E37" s="1">
        <v>137349</v>
      </c>
      <c r="F37" s="1">
        <v>189196</v>
      </c>
      <c r="G37" s="1">
        <v>178448</v>
      </c>
    </row>
    <row r="38" spans="2:7" ht="13.5" customHeight="1">
      <c r="B38" s="20" t="s">
        <v>45</v>
      </c>
      <c r="C38" s="2">
        <v>-8792</v>
      </c>
      <c r="D38" s="2">
        <v>-9335</v>
      </c>
      <c r="E38" s="2">
        <v>-20712</v>
      </c>
      <c r="F38" s="2">
        <v>-15835</v>
      </c>
      <c r="G38" s="2">
        <v>-16866</v>
      </c>
    </row>
    <row r="39" spans="2:7" ht="13.5" customHeight="1">
      <c r="B39" s="21" t="s">
        <v>32</v>
      </c>
      <c r="C39" s="3">
        <v>159162</v>
      </c>
      <c r="D39" s="3">
        <v>173841</v>
      </c>
      <c r="E39" s="3">
        <v>159997</v>
      </c>
      <c r="F39" s="3">
        <v>134103</v>
      </c>
      <c r="G39" s="3">
        <v>121311</v>
      </c>
    </row>
    <row r="40" spans="2:7" ht="13.5" customHeight="1">
      <c r="B40" s="21" t="s">
        <v>43</v>
      </c>
      <c r="C40" s="3">
        <v>233236</v>
      </c>
      <c r="D40" s="3">
        <v>223202</v>
      </c>
      <c r="E40" s="3">
        <v>190913</v>
      </c>
      <c r="F40" s="3">
        <v>200562</v>
      </c>
      <c r="G40" s="3">
        <v>205300</v>
      </c>
    </row>
    <row r="41" spans="2:7" ht="13.5" customHeight="1">
      <c r="B41" s="21" t="s">
        <v>3</v>
      </c>
      <c r="C41" s="3">
        <v>40847</v>
      </c>
      <c r="D41" s="3">
        <v>41060</v>
      </c>
      <c r="E41" s="3">
        <v>41060</v>
      </c>
      <c r="F41" s="3">
        <v>41060</v>
      </c>
      <c r="G41" s="3">
        <v>41060</v>
      </c>
    </row>
    <row r="42" spans="2:7" s="27" customFormat="1" ht="13.5" customHeight="1">
      <c r="B42" s="42" t="s">
        <v>121</v>
      </c>
      <c r="C42" s="43">
        <v>0.682407518564887</v>
      </c>
      <c r="D42" s="43">
        <v>0.7788505479341583</v>
      </c>
      <c r="E42" s="43">
        <v>0.8380623634849381</v>
      </c>
      <c r="F42" s="43">
        <v>0.6686361324677655</v>
      </c>
      <c r="G42" s="43">
        <v>0.5908962493911349</v>
      </c>
    </row>
    <row r="43" spans="2:7" s="27" customFormat="1" ht="13.5" customHeight="1">
      <c r="B43" s="42" t="s">
        <v>95</v>
      </c>
      <c r="C43" s="44">
        <v>0.4269149175679856</v>
      </c>
      <c r="D43" s="44">
        <v>0.42254939637693645</v>
      </c>
      <c r="E43" s="44">
        <v>0.4219416836293796</v>
      </c>
      <c r="F43" s="44">
        <v>0.4535929057836137</v>
      </c>
      <c r="G43" s="44">
        <v>0.4808987395440246</v>
      </c>
    </row>
    <row r="44" ht="13.5" customHeight="1">
      <c r="G44" s="10"/>
    </row>
    <row r="45" spans="2:7" ht="13.5" customHeight="1">
      <c r="B45" s="21" t="s">
        <v>122</v>
      </c>
      <c r="C45" s="13">
        <v>71.7</v>
      </c>
      <c r="D45" s="13">
        <v>-5.13</v>
      </c>
      <c r="E45" s="13">
        <v>-7.17</v>
      </c>
      <c r="F45" s="13">
        <v>7.19</v>
      </c>
      <c r="G45" s="13">
        <v>17.12</v>
      </c>
    </row>
    <row r="46" spans="2:7" ht="13.5" customHeight="1">
      <c r="B46" s="21" t="s">
        <v>123</v>
      </c>
      <c r="C46" s="13">
        <v>530.49</v>
      </c>
      <c r="D46" s="13">
        <v>502.82</v>
      </c>
      <c r="E46" s="13">
        <v>430.45</v>
      </c>
      <c r="F46" s="13">
        <v>452.32</v>
      </c>
      <c r="G46" s="13">
        <v>463.27</v>
      </c>
    </row>
    <row r="47" spans="2:7" s="27" customFormat="1" ht="13.5" customHeight="1">
      <c r="B47" s="42" t="s">
        <v>124</v>
      </c>
      <c r="C47" s="47">
        <v>27.81372604764883</v>
      </c>
      <c r="D47" s="47">
        <v>-51.37561775531258</v>
      </c>
      <c r="E47" s="47">
        <v>66.28734125321547</v>
      </c>
      <c r="F47" s="47">
        <v>61.367824014632404</v>
      </c>
      <c r="G47" s="47">
        <v>37.26579358750839</v>
      </c>
    </row>
    <row r="48" ht="13.5" customHeight="1">
      <c r="G48" s="10"/>
    </row>
    <row r="49" spans="2:7" ht="13.5" customHeight="1">
      <c r="B49" s="21" t="s">
        <v>15</v>
      </c>
      <c r="C49" s="3">
        <v>26626</v>
      </c>
      <c r="D49" s="3">
        <v>14136</v>
      </c>
      <c r="E49" s="3">
        <v>17730</v>
      </c>
      <c r="F49" s="3">
        <v>17603</v>
      </c>
      <c r="G49" s="3">
        <v>16799</v>
      </c>
    </row>
    <row r="50" spans="2:7" ht="13.5" customHeight="1">
      <c r="B50" s="21" t="s">
        <v>16</v>
      </c>
      <c r="C50" s="3">
        <v>-14397</v>
      </c>
      <c r="D50" s="3">
        <v>-36944</v>
      </c>
      <c r="E50" s="3">
        <v>11698</v>
      </c>
      <c r="F50" s="3">
        <v>9641</v>
      </c>
      <c r="G50" s="3">
        <v>-255</v>
      </c>
    </row>
    <row r="51" spans="2:7" s="27" customFormat="1" ht="13.5" customHeight="1">
      <c r="B51" s="42" t="s">
        <v>96</v>
      </c>
      <c r="C51" s="45">
        <v>12229</v>
      </c>
      <c r="D51" s="45">
        <v>-22808</v>
      </c>
      <c r="E51" s="45">
        <v>29428</v>
      </c>
      <c r="F51" s="45">
        <v>27244</v>
      </c>
      <c r="G51" s="45">
        <v>16544</v>
      </c>
    </row>
    <row r="52" spans="2:7" ht="13.5" customHeight="1">
      <c r="B52" s="21" t="s">
        <v>17</v>
      </c>
      <c r="C52" s="3">
        <v>-28757</v>
      </c>
      <c r="D52" s="3">
        <v>2216</v>
      </c>
      <c r="E52" s="3">
        <v>-16527</v>
      </c>
      <c r="F52" s="3">
        <v>-16623</v>
      </c>
      <c r="G52" s="3">
        <v>-7806</v>
      </c>
    </row>
    <row r="53" spans="2:7" ht="13.5" customHeight="1">
      <c r="B53" s="21" t="s">
        <v>18</v>
      </c>
      <c r="C53" s="3">
        <v>49450</v>
      </c>
      <c r="D53" s="3">
        <v>33799</v>
      </c>
      <c r="E53" s="3">
        <v>45781</v>
      </c>
      <c r="F53" s="3">
        <v>55356</v>
      </c>
      <c r="G53" s="3">
        <v>63512</v>
      </c>
    </row>
    <row r="54" spans="2:7" s="27" customFormat="1" ht="13.5" customHeight="1">
      <c r="B54" s="42" t="s">
        <v>125</v>
      </c>
      <c r="C54" s="43">
        <v>5.498967368855845</v>
      </c>
      <c r="D54" s="43">
        <v>3.645177926766374</v>
      </c>
      <c r="E54" s="43">
        <v>4.704165561156805</v>
      </c>
      <c r="F54" s="43">
        <v>5.678387096774194</v>
      </c>
      <c r="G54" s="43">
        <v>8.267224409448819</v>
      </c>
    </row>
    <row r="55" spans="3:7" ht="13.5" customHeight="1">
      <c r="C55" s="6"/>
      <c r="D55" s="6"/>
      <c r="E55" s="6"/>
      <c r="F55" s="6"/>
      <c r="G55" s="6"/>
    </row>
    <row r="56" spans="2:7" s="27" customFormat="1" ht="13.5" customHeight="1">
      <c r="B56" s="42" t="s">
        <v>102</v>
      </c>
      <c r="C56" s="44">
        <v>0.13515066284793084</v>
      </c>
      <c r="D56" s="44">
        <v>-0.010206001738335678</v>
      </c>
      <c r="E56" s="44">
        <v>-0.01651013812574314</v>
      </c>
      <c r="F56" s="44">
        <v>0.015990067909175218</v>
      </c>
      <c r="G56" s="44">
        <v>0.03696054554310765</v>
      </c>
    </row>
    <row r="57" spans="2:7" s="27" customFormat="1" ht="13.5" customHeight="1">
      <c r="B57" s="42" t="s">
        <v>101</v>
      </c>
      <c r="C57" s="44">
        <v>0.05261847714472415</v>
      </c>
      <c r="D57" s="44">
        <v>0.00937475744329616</v>
      </c>
      <c r="E57" s="44">
        <v>0.004855645655003835</v>
      </c>
      <c r="F57" s="44">
        <v>0.0245542933262168</v>
      </c>
      <c r="G57" s="44">
        <v>0.035843704396018826</v>
      </c>
    </row>
    <row r="58" spans="2:7" ht="13.5" customHeight="1">
      <c r="B58" s="18" t="s">
        <v>33</v>
      </c>
      <c r="C58" s="5">
        <v>15953</v>
      </c>
      <c r="D58" s="5">
        <v>19430</v>
      </c>
      <c r="E58" s="5">
        <v>14405</v>
      </c>
      <c r="F58" s="5">
        <v>12775</v>
      </c>
      <c r="G58" s="5">
        <v>13652</v>
      </c>
    </row>
    <row r="59" spans="2:7" ht="13.5" customHeight="1">
      <c r="B59" s="19" t="s">
        <v>8</v>
      </c>
      <c r="C59" s="1">
        <v>3787</v>
      </c>
      <c r="D59" s="1">
        <v>6567</v>
      </c>
      <c r="E59" s="1">
        <v>6796</v>
      </c>
      <c r="F59" s="1">
        <v>4984</v>
      </c>
      <c r="G59" s="1">
        <v>6489</v>
      </c>
    </row>
    <row r="60" spans="2:7" ht="13.5" customHeight="1">
      <c r="B60" s="19" t="s">
        <v>9</v>
      </c>
      <c r="C60" s="1">
        <v>8941</v>
      </c>
      <c r="D60" s="1">
        <v>7850</v>
      </c>
      <c r="E60" s="1">
        <v>4352</v>
      </c>
      <c r="F60" s="1">
        <v>3405</v>
      </c>
      <c r="G60" s="1">
        <v>2532</v>
      </c>
    </row>
    <row r="61" spans="2:7" ht="13.5" customHeight="1">
      <c r="B61" s="19" t="s">
        <v>84</v>
      </c>
      <c r="C61" s="1"/>
      <c r="D61" s="1"/>
      <c r="E61" s="1">
        <v>1693</v>
      </c>
      <c r="F61" s="1">
        <v>1638</v>
      </c>
      <c r="G61" s="1">
        <v>1982</v>
      </c>
    </row>
    <row r="62" spans="2:7" ht="13.5" customHeight="1">
      <c r="B62" s="19" t="s">
        <v>10</v>
      </c>
      <c r="C62" s="1">
        <v>3364</v>
      </c>
      <c r="D62" s="1">
        <v>5294</v>
      </c>
      <c r="E62" s="1">
        <v>1772</v>
      </c>
      <c r="F62" s="1">
        <v>2909</v>
      </c>
      <c r="G62" s="1">
        <v>3265</v>
      </c>
    </row>
    <row r="63" spans="2:7" ht="13.5" customHeight="1">
      <c r="B63" s="20" t="s">
        <v>45</v>
      </c>
      <c r="C63" s="2">
        <v>-140</v>
      </c>
      <c r="D63" s="2">
        <v>-281</v>
      </c>
      <c r="E63" s="2">
        <v>-209</v>
      </c>
      <c r="F63" s="2">
        <v>-162</v>
      </c>
      <c r="G63" s="2">
        <v>-618</v>
      </c>
    </row>
    <row r="64" spans="2:7" ht="13.5" customHeight="1">
      <c r="B64" s="18" t="s">
        <v>30</v>
      </c>
      <c r="C64" s="5">
        <v>16275</v>
      </c>
      <c r="D64" s="5">
        <v>18696</v>
      </c>
      <c r="E64" s="5">
        <v>17753</v>
      </c>
      <c r="F64" s="5">
        <v>14875</v>
      </c>
      <c r="G64" s="5">
        <v>12553</v>
      </c>
    </row>
    <row r="65" spans="2:7" ht="13.5" customHeight="1">
      <c r="B65" s="19" t="s">
        <v>8</v>
      </c>
      <c r="C65" s="1">
        <v>10101</v>
      </c>
      <c r="D65" s="1">
        <v>9816</v>
      </c>
      <c r="E65" s="1">
        <v>8905</v>
      </c>
      <c r="F65" s="1">
        <v>7139</v>
      </c>
      <c r="G65" s="1">
        <v>6732</v>
      </c>
    </row>
    <row r="66" spans="2:7" ht="13.5" customHeight="1">
      <c r="B66" s="19" t="s">
        <v>9</v>
      </c>
      <c r="C66" s="1">
        <v>3399</v>
      </c>
      <c r="D66" s="1">
        <v>5449</v>
      </c>
      <c r="E66" s="1">
        <v>5594</v>
      </c>
      <c r="F66" s="1">
        <v>5091</v>
      </c>
      <c r="G66" s="1">
        <v>3556</v>
      </c>
    </row>
    <row r="67" spans="2:7" ht="13.5" customHeight="1">
      <c r="B67" s="19" t="s">
        <v>84</v>
      </c>
      <c r="C67" s="1"/>
      <c r="D67" s="1"/>
      <c r="E67" s="1">
        <v>1871</v>
      </c>
      <c r="F67" s="1">
        <v>1668</v>
      </c>
      <c r="G67" s="1">
        <v>1571</v>
      </c>
    </row>
    <row r="68" spans="2:7" ht="13.5" customHeight="1">
      <c r="B68" s="19" t="s">
        <v>10</v>
      </c>
      <c r="C68" s="1">
        <v>3194</v>
      </c>
      <c r="D68" s="1">
        <v>3834</v>
      </c>
      <c r="E68" s="1">
        <v>1687</v>
      </c>
      <c r="F68" s="1">
        <v>1294</v>
      </c>
      <c r="G68" s="1">
        <v>956</v>
      </c>
    </row>
    <row r="69" spans="2:7" ht="13.5" customHeight="1">
      <c r="B69" s="20" t="s">
        <v>45</v>
      </c>
      <c r="C69" s="2">
        <v>-419</v>
      </c>
      <c r="D69" s="2">
        <v>-403</v>
      </c>
      <c r="E69" s="2">
        <v>-304</v>
      </c>
      <c r="F69" s="2">
        <v>-317</v>
      </c>
      <c r="G69" s="2">
        <v>-263</v>
      </c>
    </row>
    <row r="70" spans="2:7" ht="13.5" customHeight="1">
      <c r="B70" s="18" t="s">
        <v>20</v>
      </c>
      <c r="C70" s="5">
        <v>6328</v>
      </c>
      <c r="D70" s="5">
        <v>8205</v>
      </c>
      <c r="E70" s="5">
        <v>8926</v>
      </c>
      <c r="F70" s="5">
        <v>7714</v>
      </c>
      <c r="G70" s="5">
        <v>7945</v>
      </c>
    </row>
    <row r="71" spans="2:7" ht="13.5" customHeight="1">
      <c r="B71" s="19" t="s">
        <v>8</v>
      </c>
      <c r="C71" s="1">
        <v>2112</v>
      </c>
      <c r="D71" s="1">
        <v>2029</v>
      </c>
      <c r="E71" s="1">
        <v>2231</v>
      </c>
      <c r="F71" s="1">
        <v>2465</v>
      </c>
      <c r="G71" s="1">
        <v>2825</v>
      </c>
    </row>
    <row r="72" spans="2:7" ht="13.5" customHeight="1">
      <c r="B72" s="19" t="s">
        <v>9</v>
      </c>
      <c r="C72" s="1">
        <v>1836</v>
      </c>
      <c r="D72" s="1">
        <v>2891</v>
      </c>
      <c r="E72" s="1">
        <v>3115</v>
      </c>
      <c r="F72" s="1">
        <v>3017</v>
      </c>
      <c r="G72" s="1">
        <v>3425</v>
      </c>
    </row>
    <row r="73" spans="2:7" ht="13.5" customHeight="1">
      <c r="B73" s="19" t="s">
        <v>84</v>
      </c>
      <c r="C73" s="1"/>
      <c r="D73" s="1"/>
      <c r="E73" s="1"/>
      <c r="F73" s="1">
        <v>1195</v>
      </c>
      <c r="G73" s="1">
        <v>1292</v>
      </c>
    </row>
    <row r="74" spans="2:7" ht="13.5" customHeight="1">
      <c r="B74" s="20" t="s">
        <v>10</v>
      </c>
      <c r="C74" s="2">
        <v>2379</v>
      </c>
      <c r="D74" s="2">
        <v>3283</v>
      </c>
      <c r="E74" s="2">
        <v>3579</v>
      </c>
      <c r="F74" s="2">
        <v>1035</v>
      </c>
      <c r="G74" s="2">
        <v>402</v>
      </c>
    </row>
    <row r="75" spans="2:7" ht="13.5" customHeight="1">
      <c r="B75" s="18" t="s">
        <v>44</v>
      </c>
      <c r="C75" s="5">
        <v>12640</v>
      </c>
      <c r="D75" s="5">
        <v>11985</v>
      </c>
      <c r="E75" s="5">
        <v>13406</v>
      </c>
      <c r="F75" s="5">
        <v>11392</v>
      </c>
      <c r="G75" s="5">
        <v>12006</v>
      </c>
    </row>
    <row r="76" spans="2:7" ht="13.5" customHeight="1">
      <c r="B76" s="19" t="s">
        <v>8</v>
      </c>
      <c r="C76" s="1">
        <v>6514</v>
      </c>
      <c r="D76" s="1">
        <v>5778</v>
      </c>
      <c r="E76" s="1">
        <v>5601</v>
      </c>
      <c r="F76" s="1">
        <v>5184</v>
      </c>
      <c r="G76" s="1">
        <v>5249</v>
      </c>
    </row>
    <row r="77" spans="2:7" ht="13.5" customHeight="1">
      <c r="B77" s="19" t="s">
        <v>9</v>
      </c>
      <c r="C77" s="1">
        <v>4224</v>
      </c>
      <c r="D77" s="1">
        <v>3952</v>
      </c>
      <c r="E77" s="1">
        <v>5757</v>
      </c>
      <c r="F77" s="1">
        <v>4362</v>
      </c>
      <c r="G77" s="1">
        <v>5189</v>
      </c>
    </row>
    <row r="78" spans="2:7" ht="13.5" customHeight="1">
      <c r="B78" s="19" t="s">
        <v>84</v>
      </c>
      <c r="C78" s="1"/>
      <c r="D78" s="1"/>
      <c r="E78" s="1"/>
      <c r="F78" s="1">
        <v>888</v>
      </c>
      <c r="G78" s="1">
        <v>886</v>
      </c>
    </row>
    <row r="79" spans="2:7" ht="13.5" customHeight="1">
      <c r="B79" s="20" t="s">
        <v>10</v>
      </c>
      <c r="C79" s="2">
        <v>1902</v>
      </c>
      <c r="D79" s="2">
        <v>2255</v>
      </c>
      <c r="E79" s="2">
        <v>2048</v>
      </c>
      <c r="F79" s="2">
        <v>958</v>
      </c>
      <c r="G79" s="2">
        <v>682</v>
      </c>
    </row>
    <row r="80" ht="13.5" customHeight="1">
      <c r="G80" s="10"/>
    </row>
    <row r="81" spans="2:7" ht="13.5" customHeight="1">
      <c r="B81" s="21" t="s">
        <v>21</v>
      </c>
      <c r="C81" s="3">
        <v>439675</v>
      </c>
      <c r="D81" s="3">
        <v>443946</v>
      </c>
      <c r="E81" s="3">
        <v>443946</v>
      </c>
      <c r="F81" s="3">
        <v>443946</v>
      </c>
      <c r="G81" s="3">
        <v>443946</v>
      </c>
    </row>
    <row r="82" spans="2:7" ht="13.5" customHeight="1">
      <c r="B82" s="21" t="s">
        <v>26</v>
      </c>
      <c r="C82" s="3">
        <v>24736</v>
      </c>
      <c r="D82" s="3">
        <v>43755</v>
      </c>
      <c r="E82" s="3">
        <v>55160</v>
      </c>
      <c r="F82" s="3">
        <v>53661</v>
      </c>
      <c r="G82" s="3">
        <v>48692</v>
      </c>
    </row>
    <row r="83" spans="2:7" ht="13.5" customHeight="1">
      <c r="B83" s="18" t="s">
        <v>27</v>
      </c>
      <c r="C83" s="11"/>
      <c r="D83" s="11"/>
      <c r="E83" s="11"/>
      <c r="F83" s="11"/>
      <c r="G83" s="11"/>
    </row>
    <row r="84" spans="2:7" ht="13.5" customHeight="1">
      <c r="B84" s="19" t="s">
        <v>22</v>
      </c>
      <c r="C84" s="14">
        <v>0.5022</v>
      </c>
      <c r="D84" s="14">
        <v>0.4868</v>
      </c>
      <c r="E84" s="14">
        <v>0.473</v>
      </c>
      <c r="F84" s="14">
        <v>0.4356</v>
      </c>
      <c r="G84" s="14">
        <v>0.4458</v>
      </c>
    </row>
    <row r="85" spans="2:7" ht="13.5" customHeight="1">
      <c r="B85" s="19" t="s">
        <v>23</v>
      </c>
      <c r="C85" s="14">
        <v>0.1222</v>
      </c>
      <c r="D85" s="14">
        <v>0.1116</v>
      </c>
      <c r="E85" s="14">
        <v>0.1089</v>
      </c>
      <c r="F85" s="14">
        <v>0.1063</v>
      </c>
      <c r="G85" s="14">
        <v>0.1006</v>
      </c>
    </row>
    <row r="86" spans="2:7" ht="13.5" customHeight="1">
      <c r="B86" s="19" t="s">
        <v>24</v>
      </c>
      <c r="C86" s="14">
        <v>0.2441</v>
      </c>
      <c r="D86" s="14">
        <v>0.1628</v>
      </c>
      <c r="E86" s="14">
        <v>0.1368</v>
      </c>
      <c r="F86" s="14">
        <v>0.1765</v>
      </c>
      <c r="G86" s="14">
        <v>0.2082</v>
      </c>
    </row>
    <row r="87" spans="2:7" ht="13.5" customHeight="1">
      <c r="B87" s="20" t="s">
        <v>25</v>
      </c>
      <c r="C87" s="15">
        <v>0.1315</v>
      </c>
      <c r="D87" s="15">
        <v>0.2388</v>
      </c>
      <c r="E87" s="15">
        <v>0.2814</v>
      </c>
      <c r="F87" s="15">
        <v>0.2817</v>
      </c>
      <c r="G87" s="15">
        <v>0.2454</v>
      </c>
    </row>
    <row r="88" spans="5:7" ht="13.5" customHeight="1">
      <c r="E88" s="26"/>
      <c r="F88" s="26"/>
      <c r="G88" s="26"/>
    </row>
    <row r="89" spans="2:7" ht="13.5" customHeight="1">
      <c r="B89" s="21" t="s">
        <v>4</v>
      </c>
      <c r="C89" s="46">
        <v>6</v>
      </c>
      <c r="D89" s="46">
        <v>6</v>
      </c>
      <c r="E89" s="46">
        <v>3</v>
      </c>
      <c r="F89" s="46">
        <v>3</v>
      </c>
      <c r="G89" s="46">
        <v>6</v>
      </c>
    </row>
    <row r="90" spans="2:7" s="27" customFormat="1" ht="13.5" customHeight="1">
      <c r="B90" s="42" t="s">
        <v>91</v>
      </c>
      <c r="C90" s="48">
        <v>0.08368200836820083</v>
      </c>
      <c r="D90" s="48">
        <v>-1.1695906432748537</v>
      </c>
      <c r="E90" s="48">
        <v>-0.41841004184100417</v>
      </c>
      <c r="F90" s="48">
        <v>0.4172461752433936</v>
      </c>
      <c r="G90" s="48">
        <v>0.35046728971962615</v>
      </c>
    </row>
    <row r="92" spans="2:7" ht="13.5" customHeight="1">
      <c r="B92" s="18" t="s">
        <v>28</v>
      </c>
      <c r="C92" s="7">
        <v>1998</v>
      </c>
      <c r="D92" s="7">
        <v>1319</v>
      </c>
      <c r="E92" s="7">
        <v>541</v>
      </c>
      <c r="F92" s="7">
        <v>454</v>
      </c>
      <c r="G92" s="7">
        <v>480</v>
      </c>
    </row>
    <row r="93" spans="2:7" ht="13.5" customHeight="1">
      <c r="B93" s="20" t="s">
        <v>29</v>
      </c>
      <c r="C93" s="16">
        <v>871</v>
      </c>
      <c r="D93" s="16">
        <v>351</v>
      </c>
      <c r="E93" s="16">
        <v>194</v>
      </c>
      <c r="F93" s="16">
        <v>235</v>
      </c>
      <c r="G93" s="16">
        <v>327</v>
      </c>
    </row>
    <row r="94" ht="13.5" customHeight="1">
      <c r="G94" s="10"/>
    </row>
    <row r="95" spans="2:7" ht="13.5" customHeight="1">
      <c r="B95" s="21" t="s">
        <v>34</v>
      </c>
      <c r="C95" s="3">
        <v>211603</v>
      </c>
      <c r="D95" s="3">
        <v>180612</v>
      </c>
      <c r="E95" s="3">
        <v>173641</v>
      </c>
      <c r="F95" s="3">
        <v>173160</v>
      </c>
      <c r="G95" s="3">
        <v>170904</v>
      </c>
    </row>
    <row r="96" spans="2:7" ht="13.5" customHeight="1">
      <c r="B96" s="21" t="s">
        <v>35</v>
      </c>
      <c r="C96" s="3">
        <v>15562</v>
      </c>
      <c r="D96" s="3">
        <v>981</v>
      </c>
      <c r="E96" s="3">
        <v>1006</v>
      </c>
      <c r="F96" s="3">
        <v>50</v>
      </c>
      <c r="G96" s="3">
        <v>3688</v>
      </c>
    </row>
    <row r="97" spans="2:7" ht="13.5" customHeight="1">
      <c r="B97" s="21" t="s">
        <v>36</v>
      </c>
      <c r="C97" s="3">
        <v>6460</v>
      </c>
      <c r="D97" s="3">
        <v>574</v>
      </c>
      <c r="E97" s="3">
        <v>716</v>
      </c>
      <c r="F97" s="3">
        <v>252</v>
      </c>
      <c r="G97" s="3">
        <v>1681</v>
      </c>
    </row>
    <row r="98" spans="2:7" ht="13.5" customHeight="1">
      <c r="B98" s="21" t="s">
        <v>37</v>
      </c>
      <c r="C98" s="3">
        <v>2792</v>
      </c>
      <c r="D98" s="3">
        <v>2719</v>
      </c>
      <c r="E98" s="3">
        <v>2546</v>
      </c>
      <c r="F98" s="3">
        <v>2521</v>
      </c>
      <c r="G98" s="3">
        <v>2658</v>
      </c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鈴木雅臣</dc:creator>
  <cp:keywords/>
  <dc:description/>
  <cp:lastModifiedBy>yumikokimura02</cp:lastModifiedBy>
  <cp:lastPrinted>2014-06-05T10:39:19Z</cp:lastPrinted>
  <dcterms:created xsi:type="dcterms:W3CDTF">2003-07-31T08:26:27Z</dcterms:created>
  <dcterms:modified xsi:type="dcterms:W3CDTF">2014-06-06T00:35:26Z</dcterms:modified>
  <cp:category/>
  <cp:version/>
  <cp:contentType/>
  <cp:contentStatus/>
</cp:coreProperties>
</file>